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FIN\CHALKALL\REGULATORY &amp; BUDGET\Docket 24-51-WW FY24  Rate Filing\Data Requests\BCWA Set 1 February 20 2025\"/>
    </mc:Choice>
  </mc:AlternateContent>
  <xr:revisionPtr revIDLastSave="0" documentId="8_{34266AD6-B47D-4240-A835-D6C7CD6C4583}" xr6:coauthVersionLast="47" xr6:coauthVersionMax="47" xr10:uidLastSave="{00000000-0000-0000-0000-000000000000}"/>
  <bookViews>
    <workbookView xWindow="-120" yWindow="-120" windowWidth="29040" windowHeight="15840" xr2:uid="{00000000-000D-0000-FFFF-FFFF00000000}"/>
  </bookViews>
  <sheets>
    <sheet name="Summary" sheetId="12" r:id="rId1"/>
    <sheet name="GM" sheetId="2" r:id="rId2"/>
    <sheet name="Finance" sheetId="5" r:id="rId3"/>
    <sheet name="T&amp;D" sheetId="6" r:id="rId4"/>
    <sheet name="Engineering" sheetId="7" r:id="rId5"/>
    <sheet name="Support Services" sheetId="8" r:id="rId6"/>
    <sheet name="Water Supply" sheetId="9" r:id="rId7"/>
    <sheet name="Customer Service" sheetId="10" r:id="rId8"/>
    <sheet name="Information Technology" sheetId="11" r:id="rId9"/>
  </sheets>
  <definedNames>
    <definedName name="_xlnm._FilterDatabase" localSheetId="0" hidden="1">Summary!$A$5:$P$112</definedName>
    <definedName name="_xlnm._FilterDatabase" localSheetId="3" hidden="1">'T&amp;D'!$A$5:$Q$25</definedName>
    <definedName name="_xlnm.Print_Area" localSheetId="0">Summary!$A$6:$P$112</definedName>
    <definedName name="_xlnm.Print_Titles" localSheetId="0">Summary!$3:$5</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12" l="1"/>
  <c r="G105" i="12"/>
  <c r="I72" i="12"/>
  <c r="I81" i="12" l="1"/>
  <c r="I86" i="12"/>
  <c r="Q86" i="12" s="1"/>
  <c r="R86" i="12"/>
  <c r="R24" i="12"/>
  <c r="Q24" i="12"/>
  <c r="R98" i="12"/>
  <c r="Q98" i="12"/>
  <c r="I13" i="9"/>
  <c r="I30" i="12"/>
  <c r="L23" i="12"/>
  <c r="J13" i="9"/>
  <c r="L13" i="9" s="1"/>
  <c r="N13" i="9" s="1"/>
  <c r="H13" i="9"/>
  <c r="F13" i="9"/>
  <c r="I11" i="9"/>
  <c r="G39" i="12"/>
  <c r="H39" i="12"/>
  <c r="M39" i="12"/>
  <c r="R39" i="12" s="1"/>
  <c r="F39" i="12"/>
  <c r="C88" i="12"/>
  <c r="D88" i="12"/>
  <c r="F88" i="12"/>
  <c r="F89" i="12" s="1"/>
  <c r="G88" i="12"/>
  <c r="H88" i="12"/>
  <c r="I88" i="12"/>
  <c r="I89" i="12" s="1"/>
  <c r="J88" i="12"/>
  <c r="J89" i="12" s="1"/>
  <c r="K88" i="12"/>
  <c r="K89" i="12" s="1"/>
  <c r="L88" i="12"/>
  <c r="L89" i="12" s="1"/>
  <c r="M88" i="12"/>
  <c r="M89" i="12" s="1"/>
  <c r="N88" i="12"/>
  <c r="N89" i="12" s="1"/>
  <c r="O88" i="12"/>
  <c r="P88" i="12"/>
  <c r="B88" i="12"/>
  <c r="H89" i="12"/>
  <c r="G89" i="12"/>
  <c r="I96" i="12" l="1"/>
  <c r="I17" i="11"/>
  <c r="F98" i="12"/>
  <c r="I13" i="10"/>
  <c r="I98" i="12" s="1"/>
  <c r="F13" i="10"/>
  <c r="I12" i="7"/>
  <c r="F58" i="12"/>
  <c r="F28" i="11"/>
  <c r="G28" i="11" l="1"/>
  <c r="M28" i="11"/>
  <c r="P81" i="12"/>
  <c r="F81" i="12"/>
  <c r="G81" i="12"/>
  <c r="K81" i="12"/>
  <c r="M81" i="12"/>
  <c r="B81" i="12"/>
  <c r="M22" i="11"/>
  <c r="K22" i="11"/>
  <c r="I22" i="11"/>
  <c r="H22" i="11"/>
  <c r="J22" i="11" s="1"/>
  <c r="C79" i="12"/>
  <c r="D79" i="12"/>
  <c r="E79" i="12"/>
  <c r="F79" i="12"/>
  <c r="G79" i="12"/>
  <c r="I79" i="12"/>
  <c r="K79" i="12"/>
  <c r="M79" i="12"/>
  <c r="P79" i="12"/>
  <c r="B79" i="12"/>
  <c r="M19" i="11"/>
  <c r="M77" i="12" s="1"/>
  <c r="F77" i="12"/>
  <c r="G77" i="12"/>
  <c r="B77" i="12"/>
  <c r="P76" i="12"/>
  <c r="C76" i="12"/>
  <c r="D76" i="12"/>
  <c r="E76" i="12"/>
  <c r="G76" i="12"/>
  <c r="M76" i="12"/>
  <c r="N76" i="12"/>
  <c r="B76" i="12"/>
  <c r="F72" i="12"/>
  <c r="B72" i="12"/>
  <c r="H19" i="11"/>
  <c r="H77" i="12" s="1"/>
  <c r="K14" i="11"/>
  <c r="K72" i="12" s="1"/>
  <c r="M14" i="11"/>
  <c r="M72" i="12" s="1"/>
  <c r="G14" i="11"/>
  <c r="H14" i="11" s="1"/>
  <c r="H72" i="12" s="1"/>
  <c r="G58" i="12"/>
  <c r="H58" i="12"/>
  <c r="I58" i="12"/>
  <c r="J58" i="12"/>
  <c r="K58" i="12"/>
  <c r="M58" i="12"/>
  <c r="B58" i="12"/>
  <c r="M15" i="7"/>
  <c r="K15" i="7"/>
  <c r="J15" i="7"/>
  <c r="L15" i="7" s="1"/>
  <c r="N15" i="7" s="1"/>
  <c r="I15" i="7"/>
  <c r="G15" i="7"/>
  <c r="F15" i="7"/>
  <c r="G22" i="9"/>
  <c r="F22" i="9"/>
  <c r="M12" i="7"/>
  <c r="K12" i="7"/>
  <c r="J12" i="7"/>
  <c r="H12" i="7"/>
  <c r="G12" i="7"/>
  <c r="N10" i="8"/>
  <c r="L10" i="8"/>
  <c r="J10" i="8"/>
  <c r="L12" i="7" l="1"/>
  <c r="L22" i="11"/>
  <c r="J81" i="12"/>
  <c r="H81" i="12"/>
  <c r="F76" i="12"/>
  <c r="G72" i="12"/>
  <c r="N12" i="7" l="1"/>
  <c r="N58" i="12" s="1"/>
  <c r="L58" i="12"/>
  <c r="N22" i="11"/>
  <c r="N81" i="12" s="1"/>
  <c r="L81" i="12"/>
  <c r="F13" i="12" l="1"/>
  <c r="K12" i="2"/>
  <c r="M12" i="2"/>
  <c r="I12" i="2"/>
  <c r="H12" i="2"/>
  <c r="F12" i="2"/>
  <c r="B37" i="12" l="1"/>
  <c r="M16" i="9"/>
  <c r="K16" i="9"/>
  <c r="K32" i="12"/>
  <c r="K31" i="12"/>
  <c r="I16" i="9"/>
  <c r="B30" i="12"/>
  <c r="C30" i="12"/>
  <c r="D30" i="12"/>
  <c r="E30" i="12"/>
  <c r="K30" i="12"/>
  <c r="M30" i="12"/>
  <c r="P30" i="12"/>
  <c r="H16" i="9"/>
  <c r="B33" i="12"/>
  <c r="G28" i="12"/>
  <c r="F28" i="12"/>
  <c r="B28" i="12"/>
  <c r="G16" i="9"/>
  <c r="G33" i="12" s="1"/>
  <c r="M33" i="12"/>
  <c r="F33" i="12"/>
  <c r="G11" i="9"/>
  <c r="H11" i="9" s="1"/>
  <c r="M11" i="9"/>
  <c r="G20" i="9"/>
  <c r="I20" i="9"/>
  <c r="I37" i="12" s="1"/>
  <c r="K20" i="9"/>
  <c r="K37" i="12" s="1"/>
  <c r="M20" i="9"/>
  <c r="M37" i="12" s="1"/>
  <c r="B50" i="12"/>
  <c r="C50" i="12"/>
  <c r="D50" i="12"/>
  <c r="E50" i="12"/>
  <c r="F50" i="12"/>
  <c r="G50" i="12"/>
  <c r="I50" i="12"/>
  <c r="K50" i="12"/>
  <c r="M50" i="12"/>
  <c r="P50" i="12"/>
  <c r="B51" i="12"/>
  <c r="C51" i="12"/>
  <c r="D51" i="12"/>
  <c r="E51" i="12"/>
  <c r="F51" i="12"/>
  <c r="G51" i="12"/>
  <c r="I51" i="12"/>
  <c r="K51" i="12"/>
  <c r="M51" i="12"/>
  <c r="P51" i="12"/>
  <c r="C49" i="12"/>
  <c r="D49" i="12"/>
  <c r="E49" i="12"/>
  <c r="F49" i="12"/>
  <c r="G49" i="12"/>
  <c r="H49" i="12"/>
  <c r="I49" i="12"/>
  <c r="J49" i="12"/>
  <c r="K49" i="12"/>
  <c r="L49" i="12"/>
  <c r="M49" i="12"/>
  <c r="P49" i="12"/>
  <c r="B49" i="12"/>
  <c r="C23" i="12"/>
  <c r="D23" i="12"/>
  <c r="E23" i="12"/>
  <c r="F23" i="12"/>
  <c r="F24" i="12" s="1"/>
  <c r="G23" i="12"/>
  <c r="G24" i="12" s="1"/>
  <c r="I23" i="12"/>
  <c r="I24" i="12" s="1"/>
  <c r="K23" i="12"/>
  <c r="K24" i="12" s="1"/>
  <c r="M23" i="12"/>
  <c r="M24" i="12" s="1"/>
  <c r="P23" i="12"/>
  <c r="B23" i="12"/>
  <c r="H8" i="2"/>
  <c r="J8" i="2" s="1"/>
  <c r="L8" i="2" s="1"/>
  <c r="N8" i="2" s="1"/>
  <c r="B26" i="12"/>
  <c r="C26" i="12"/>
  <c r="D26" i="12"/>
  <c r="E26" i="12"/>
  <c r="I26" i="12"/>
  <c r="K26" i="12"/>
  <c r="M26" i="12"/>
  <c r="P26" i="12"/>
  <c r="B27" i="12"/>
  <c r="C27" i="12"/>
  <c r="D27" i="12"/>
  <c r="E27" i="12"/>
  <c r="M27" i="12"/>
  <c r="P27" i="12"/>
  <c r="B31" i="12"/>
  <c r="C31" i="12"/>
  <c r="D31" i="12"/>
  <c r="E31" i="12"/>
  <c r="I31" i="12"/>
  <c r="M31" i="12"/>
  <c r="P31" i="12"/>
  <c r="B32" i="12"/>
  <c r="C32" i="12"/>
  <c r="D32" i="12"/>
  <c r="E32" i="12"/>
  <c r="I32" i="12"/>
  <c r="M32" i="12"/>
  <c r="P32" i="12"/>
  <c r="B35" i="12"/>
  <c r="C35" i="12"/>
  <c r="D35" i="12"/>
  <c r="E35" i="12"/>
  <c r="K35" i="12"/>
  <c r="M35" i="12"/>
  <c r="P35" i="12"/>
  <c r="B36" i="12"/>
  <c r="C36" i="12"/>
  <c r="D36" i="12"/>
  <c r="E36" i="12"/>
  <c r="I36" i="12"/>
  <c r="K36" i="12"/>
  <c r="M36" i="12"/>
  <c r="P36" i="12"/>
  <c r="E71" i="12"/>
  <c r="K27" i="12"/>
  <c r="I27" i="12"/>
  <c r="I22" i="9" l="1"/>
  <c r="J16" i="9"/>
  <c r="L16" i="9" s="1"/>
  <c r="I33" i="12"/>
  <c r="I39" i="12" s="1"/>
  <c r="N49" i="12"/>
  <c r="K33" i="12"/>
  <c r="K39" i="12" s="1"/>
  <c r="H20" i="9"/>
  <c r="J20" i="9" s="1"/>
  <c r="L20" i="9" s="1"/>
  <c r="N20" i="9" s="1"/>
  <c r="N37" i="12" s="1"/>
  <c r="F37" i="12"/>
  <c r="G37" i="12"/>
  <c r="L37" i="12"/>
  <c r="H37" i="12"/>
  <c r="M22" i="9"/>
  <c r="J37" i="12"/>
  <c r="J11" i="9"/>
  <c r="M28" i="12"/>
  <c r="K11" i="9"/>
  <c r="Q39" i="12" l="1"/>
  <c r="N16" i="9"/>
  <c r="L11" i="9"/>
  <c r="N11" i="9" s="1"/>
  <c r="K28" i="12"/>
  <c r="K22" i="9"/>
  <c r="I28" i="12"/>
  <c r="H10" i="2" l="1"/>
  <c r="B71" i="12"/>
  <c r="C71" i="12"/>
  <c r="D71" i="12"/>
  <c r="F71" i="12"/>
  <c r="G71" i="12"/>
  <c r="I71" i="12"/>
  <c r="K71" i="12"/>
  <c r="M71" i="12"/>
  <c r="P71" i="12"/>
  <c r="H13" i="11"/>
  <c r="J13" i="11" s="1"/>
  <c r="L13" i="11" s="1"/>
  <c r="N13" i="11" s="1"/>
  <c r="N71" i="12" s="1"/>
  <c r="J71" i="12" l="1"/>
  <c r="H71" i="12"/>
  <c r="L71" i="12"/>
  <c r="J10" i="2"/>
  <c r="L10" i="2" s="1"/>
  <c r="H51" i="12"/>
  <c r="H33" i="12"/>
  <c r="J33" i="12"/>
  <c r="I35" i="12"/>
  <c r="H8" i="11"/>
  <c r="H9" i="11"/>
  <c r="J9" i="11" s="1"/>
  <c r="H10" i="11"/>
  <c r="J10" i="11" s="1"/>
  <c r="H11" i="11"/>
  <c r="J11" i="11" s="1"/>
  <c r="H12" i="11"/>
  <c r="J12" i="11" s="1"/>
  <c r="H7" i="11"/>
  <c r="I8" i="11"/>
  <c r="I14" i="11" s="1"/>
  <c r="J14" i="11" l="1"/>
  <c r="J51" i="12"/>
  <c r="N10" i="2"/>
  <c r="N51" i="12" s="1"/>
  <c r="L51" i="12"/>
  <c r="H28" i="12"/>
  <c r="L33" i="12"/>
  <c r="B70" i="12"/>
  <c r="C70" i="12"/>
  <c r="D70" i="12"/>
  <c r="E70" i="12"/>
  <c r="F70" i="12"/>
  <c r="G70" i="12"/>
  <c r="H70" i="12"/>
  <c r="I70" i="12"/>
  <c r="K70" i="12"/>
  <c r="M70" i="12"/>
  <c r="P70" i="12"/>
  <c r="L12" i="11"/>
  <c r="N12" i="11" s="1"/>
  <c r="N70" i="12" s="1"/>
  <c r="L14" i="11" l="1"/>
  <c r="J72" i="12"/>
  <c r="J28" i="12"/>
  <c r="J39" i="12" s="1"/>
  <c r="J70" i="12"/>
  <c r="L70" i="12"/>
  <c r="C95" i="12"/>
  <c r="D95" i="12"/>
  <c r="E95" i="12"/>
  <c r="F95" i="12"/>
  <c r="G95" i="12"/>
  <c r="I95" i="12"/>
  <c r="K95" i="12"/>
  <c r="M95" i="12"/>
  <c r="P95" i="12"/>
  <c r="C96" i="12"/>
  <c r="D96" i="12"/>
  <c r="E96" i="12"/>
  <c r="F96" i="12"/>
  <c r="G96" i="12"/>
  <c r="K96" i="12"/>
  <c r="M96" i="12"/>
  <c r="P96" i="12"/>
  <c r="C94" i="12"/>
  <c r="D94" i="12"/>
  <c r="E94" i="12"/>
  <c r="F94" i="12"/>
  <c r="G94" i="12"/>
  <c r="I94" i="12"/>
  <c r="K94" i="12"/>
  <c r="M94" i="12"/>
  <c r="P94" i="12"/>
  <c r="B95" i="12"/>
  <c r="B96" i="12"/>
  <c r="B94" i="12"/>
  <c r="N14" i="11" l="1"/>
  <c r="N72" i="12" s="1"/>
  <c r="L72" i="12"/>
  <c r="L28" i="12"/>
  <c r="L39" i="12" s="1"/>
  <c r="N33" i="12"/>
  <c r="H8" i="10"/>
  <c r="H9" i="10"/>
  <c r="M84" i="12"/>
  <c r="M83" i="12"/>
  <c r="N80" i="12"/>
  <c r="M80" i="12"/>
  <c r="N75" i="12"/>
  <c r="M75" i="12"/>
  <c r="M74" i="12"/>
  <c r="M69" i="12"/>
  <c r="M68" i="12"/>
  <c r="M67" i="12"/>
  <c r="M66" i="12"/>
  <c r="M65" i="12"/>
  <c r="N63" i="12"/>
  <c r="M63" i="12"/>
  <c r="M62" i="12"/>
  <c r="M61" i="12"/>
  <c r="M60" i="12"/>
  <c r="N57" i="12"/>
  <c r="M57" i="12"/>
  <c r="N56" i="12"/>
  <c r="M56" i="12"/>
  <c r="N55" i="12"/>
  <c r="M55" i="12"/>
  <c r="N54" i="12"/>
  <c r="M54" i="12"/>
  <c r="N53" i="12"/>
  <c r="M53" i="12"/>
  <c r="C84" i="12"/>
  <c r="D84" i="12"/>
  <c r="E84" i="12"/>
  <c r="F84" i="12"/>
  <c r="G84" i="12"/>
  <c r="P84" i="12"/>
  <c r="C75" i="12"/>
  <c r="D75" i="12"/>
  <c r="E75" i="12"/>
  <c r="F75" i="12"/>
  <c r="G75" i="12"/>
  <c r="P75" i="12"/>
  <c r="C80" i="12"/>
  <c r="D80" i="12"/>
  <c r="E80" i="12"/>
  <c r="F80" i="12"/>
  <c r="G80" i="12"/>
  <c r="I80" i="12"/>
  <c r="K80" i="12"/>
  <c r="P80" i="12"/>
  <c r="C83" i="12"/>
  <c r="D83" i="12"/>
  <c r="E83" i="12"/>
  <c r="F83" i="12"/>
  <c r="G83" i="12"/>
  <c r="P83" i="12"/>
  <c r="P74" i="12"/>
  <c r="C74" i="12"/>
  <c r="D74" i="12"/>
  <c r="E74" i="12"/>
  <c r="F74" i="12"/>
  <c r="G74" i="12"/>
  <c r="I74" i="12"/>
  <c r="K74" i="12"/>
  <c r="B84" i="12"/>
  <c r="B75" i="12"/>
  <c r="B80" i="12"/>
  <c r="B83" i="12"/>
  <c r="B74" i="12"/>
  <c r="B69" i="12"/>
  <c r="H25" i="11"/>
  <c r="I25" i="11" s="1"/>
  <c r="J25" i="11" s="1"/>
  <c r="K25" i="11" s="1"/>
  <c r="L25" i="11" s="1"/>
  <c r="L84" i="12" s="1"/>
  <c r="H18" i="11"/>
  <c r="I18" i="11" s="1"/>
  <c r="H24" i="11"/>
  <c r="H21" i="11"/>
  <c r="J21" i="11" s="1"/>
  <c r="L21" i="11" s="1"/>
  <c r="L80" i="12" s="1"/>
  <c r="H20" i="11"/>
  <c r="H17" i="11"/>
  <c r="H16" i="11"/>
  <c r="J16" i="11" s="1"/>
  <c r="L16" i="11" s="1"/>
  <c r="L74" i="12" s="1"/>
  <c r="O66" i="12"/>
  <c r="O67" i="12"/>
  <c r="O69" i="12"/>
  <c r="O65" i="12"/>
  <c r="B66" i="12"/>
  <c r="C66" i="12"/>
  <c r="D66" i="12"/>
  <c r="E66" i="12"/>
  <c r="F66" i="12"/>
  <c r="G66" i="12"/>
  <c r="H66" i="12"/>
  <c r="I66" i="12"/>
  <c r="K66" i="12"/>
  <c r="P66" i="12"/>
  <c r="B67" i="12"/>
  <c r="C67" i="12"/>
  <c r="D67" i="12"/>
  <c r="E67" i="12"/>
  <c r="F67" i="12"/>
  <c r="G67" i="12"/>
  <c r="H67" i="12"/>
  <c r="I67" i="12"/>
  <c r="J67" i="12"/>
  <c r="K67" i="12"/>
  <c r="P67" i="12"/>
  <c r="B68" i="12"/>
  <c r="C68" i="12"/>
  <c r="D68" i="12"/>
  <c r="E68" i="12"/>
  <c r="F68" i="12"/>
  <c r="G68" i="12"/>
  <c r="H68" i="12"/>
  <c r="I68" i="12"/>
  <c r="K68" i="12"/>
  <c r="P68" i="12"/>
  <c r="C69" i="12"/>
  <c r="D69" i="12"/>
  <c r="E69" i="12"/>
  <c r="F69" i="12"/>
  <c r="G69" i="12"/>
  <c r="H69" i="12"/>
  <c r="I69" i="12"/>
  <c r="K69" i="12"/>
  <c r="P69" i="12"/>
  <c r="P65" i="12"/>
  <c r="C65" i="12"/>
  <c r="D65" i="12"/>
  <c r="E65" i="12"/>
  <c r="F65" i="12"/>
  <c r="G65" i="12"/>
  <c r="H65" i="12"/>
  <c r="I65" i="12"/>
  <c r="K65" i="12"/>
  <c r="B65" i="12"/>
  <c r="P91" i="12"/>
  <c r="P61" i="12"/>
  <c r="P62" i="12"/>
  <c r="P63" i="12"/>
  <c r="P60" i="12"/>
  <c r="P54" i="12"/>
  <c r="P55" i="12"/>
  <c r="P56" i="12"/>
  <c r="P57" i="12"/>
  <c r="P53" i="12"/>
  <c r="P42" i="12"/>
  <c r="P43" i="12"/>
  <c r="P44" i="12"/>
  <c r="P45" i="12"/>
  <c r="P46" i="12"/>
  <c r="P41" i="12"/>
  <c r="P20" i="12"/>
  <c r="P8" i="12"/>
  <c r="P9" i="12"/>
  <c r="P10" i="12"/>
  <c r="P11" i="12"/>
  <c r="P12" i="12"/>
  <c r="P13" i="12"/>
  <c r="P14" i="12"/>
  <c r="P15" i="12"/>
  <c r="P16" i="12"/>
  <c r="P17" i="12"/>
  <c r="P7" i="12"/>
  <c r="C61" i="12"/>
  <c r="D61" i="12"/>
  <c r="E61" i="12"/>
  <c r="F61" i="12"/>
  <c r="G61" i="12"/>
  <c r="I61" i="12"/>
  <c r="K61" i="12"/>
  <c r="C62" i="12"/>
  <c r="D62" i="12"/>
  <c r="E62" i="12"/>
  <c r="F62" i="12"/>
  <c r="G62" i="12"/>
  <c r="I62" i="12"/>
  <c r="K62" i="12"/>
  <c r="C63" i="12"/>
  <c r="D63" i="12"/>
  <c r="E63" i="12"/>
  <c r="F63" i="12"/>
  <c r="G63" i="12"/>
  <c r="H63" i="12"/>
  <c r="I63" i="12"/>
  <c r="J63" i="12"/>
  <c r="K63" i="12"/>
  <c r="L63" i="12"/>
  <c r="C60" i="12"/>
  <c r="D60" i="12"/>
  <c r="E60" i="12"/>
  <c r="F60" i="12"/>
  <c r="G60" i="12"/>
  <c r="I60" i="12"/>
  <c r="K60" i="12"/>
  <c r="B61" i="12"/>
  <c r="B62" i="12"/>
  <c r="B63" i="12"/>
  <c r="B60" i="12"/>
  <c r="C53" i="12"/>
  <c r="D53" i="12"/>
  <c r="E53" i="12"/>
  <c r="F53" i="12"/>
  <c r="G53" i="12"/>
  <c r="H53" i="12"/>
  <c r="I53" i="12"/>
  <c r="J53" i="12"/>
  <c r="K53" i="12"/>
  <c r="L53" i="12"/>
  <c r="C54" i="12"/>
  <c r="D54" i="12"/>
  <c r="E54" i="12"/>
  <c r="F54" i="12"/>
  <c r="G54" i="12"/>
  <c r="H54" i="12"/>
  <c r="I54" i="12"/>
  <c r="J54" i="12"/>
  <c r="K54" i="12"/>
  <c r="L54" i="12"/>
  <c r="C55" i="12"/>
  <c r="D55" i="12"/>
  <c r="E55" i="12"/>
  <c r="F55" i="12"/>
  <c r="G55" i="12"/>
  <c r="H55" i="12"/>
  <c r="I55" i="12"/>
  <c r="J55" i="12"/>
  <c r="K55" i="12"/>
  <c r="L55" i="12"/>
  <c r="C56" i="12"/>
  <c r="D56" i="12"/>
  <c r="E56" i="12"/>
  <c r="F56" i="12"/>
  <c r="G56" i="12"/>
  <c r="H56" i="12"/>
  <c r="I56" i="12"/>
  <c r="J56" i="12"/>
  <c r="K56" i="12"/>
  <c r="L56" i="12"/>
  <c r="C57" i="12"/>
  <c r="D57" i="12"/>
  <c r="E57" i="12"/>
  <c r="F57" i="12"/>
  <c r="G57" i="12"/>
  <c r="H57" i="12"/>
  <c r="I57" i="12"/>
  <c r="J57" i="12"/>
  <c r="K57" i="12"/>
  <c r="L57" i="12"/>
  <c r="B54" i="12"/>
  <c r="B55" i="12"/>
  <c r="B56" i="12"/>
  <c r="B57" i="12"/>
  <c r="B53" i="12"/>
  <c r="C41" i="12"/>
  <c r="D41" i="12"/>
  <c r="E41" i="12"/>
  <c r="F41" i="12"/>
  <c r="C42" i="12"/>
  <c r="D42" i="12"/>
  <c r="E42" i="12"/>
  <c r="F42" i="12"/>
  <c r="C43" i="12"/>
  <c r="D43" i="12"/>
  <c r="E43" i="12"/>
  <c r="F43" i="12"/>
  <c r="C44" i="12"/>
  <c r="D44" i="12"/>
  <c r="E44" i="12"/>
  <c r="F44" i="12"/>
  <c r="C45" i="12"/>
  <c r="D45" i="12"/>
  <c r="E45" i="12"/>
  <c r="F45" i="12"/>
  <c r="C46" i="12"/>
  <c r="D46" i="12"/>
  <c r="E46" i="12"/>
  <c r="F46" i="12"/>
  <c r="B42" i="12"/>
  <c r="B43" i="12"/>
  <c r="B44" i="12"/>
  <c r="B45" i="12"/>
  <c r="B46" i="12"/>
  <c r="B41" i="12"/>
  <c r="C91" i="12"/>
  <c r="D91" i="12"/>
  <c r="E91" i="12"/>
  <c r="F91" i="12"/>
  <c r="B91" i="12"/>
  <c r="F20" i="12"/>
  <c r="E20" i="12"/>
  <c r="D20" i="12"/>
  <c r="C20" i="12"/>
  <c r="B20" i="12"/>
  <c r="F8" i="12"/>
  <c r="F9" i="12"/>
  <c r="F10" i="12"/>
  <c r="F11" i="12"/>
  <c r="F12" i="12"/>
  <c r="F14" i="12"/>
  <c r="F15" i="12"/>
  <c r="F16" i="12"/>
  <c r="F1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7" i="12"/>
  <c r="D7" i="12"/>
  <c r="E7" i="12"/>
  <c r="F7" i="12"/>
  <c r="B8" i="12"/>
  <c r="B9" i="12"/>
  <c r="B10" i="12"/>
  <c r="B11" i="12"/>
  <c r="B12" i="12"/>
  <c r="B13" i="12"/>
  <c r="B14" i="12"/>
  <c r="B15" i="12"/>
  <c r="B16" i="12"/>
  <c r="B17" i="12"/>
  <c r="B7" i="12"/>
  <c r="L11" i="11"/>
  <c r="L69" i="12" s="1"/>
  <c r="L10" i="11"/>
  <c r="L68" i="12" s="1"/>
  <c r="L9" i="11"/>
  <c r="L67" i="12" s="1"/>
  <c r="J8" i="11"/>
  <c r="L8" i="11" s="1"/>
  <c r="L66" i="12" s="1"/>
  <c r="J7" i="11"/>
  <c r="L7" i="11" s="1"/>
  <c r="L65" i="12" s="1"/>
  <c r="I24" i="11" l="1"/>
  <c r="J24" i="11" s="1"/>
  <c r="K24" i="11" s="1"/>
  <c r="L24" i="11" s="1"/>
  <c r="L83" i="12" s="1"/>
  <c r="H28" i="11"/>
  <c r="F86" i="12"/>
  <c r="M86" i="12"/>
  <c r="G86" i="12"/>
  <c r="J8" i="10"/>
  <c r="H95" i="12"/>
  <c r="I84" i="12"/>
  <c r="I19" i="11"/>
  <c r="I28" i="11" s="1"/>
  <c r="H76" i="12"/>
  <c r="J17" i="11"/>
  <c r="K17" i="11" s="1"/>
  <c r="K75" i="12" s="1"/>
  <c r="H84" i="12"/>
  <c r="J20" i="11"/>
  <c r="H79" i="12"/>
  <c r="F18" i="12"/>
  <c r="J9" i="10"/>
  <c r="H96" i="12"/>
  <c r="N28" i="12"/>
  <c r="N39" i="12" s="1"/>
  <c r="F47" i="12"/>
  <c r="K84" i="12"/>
  <c r="J84" i="12"/>
  <c r="J66" i="12"/>
  <c r="I75" i="12"/>
  <c r="K83" i="12"/>
  <c r="J80" i="12"/>
  <c r="H75" i="12"/>
  <c r="J65" i="12"/>
  <c r="J74" i="12"/>
  <c r="H80" i="12"/>
  <c r="H83" i="12"/>
  <c r="H74" i="12"/>
  <c r="J83" i="12"/>
  <c r="J75" i="12"/>
  <c r="J68" i="12"/>
  <c r="J69" i="12"/>
  <c r="I83" i="12" l="1"/>
  <c r="L8" i="10"/>
  <c r="J95" i="12"/>
  <c r="I77" i="12"/>
  <c r="J19" i="11"/>
  <c r="J28" i="11" s="1"/>
  <c r="L20" i="11"/>
  <c r="L79" i="12" s="1"/>
  <c r="J79" i="12"/>
  <c r="L17" i="11"/>
  <c r="L75" i="12" s="1"/>
  <c r="J18" i="11"/>
  <c r="K18" i="11" s="1"/>
  <c r="I76" i="12"/>
  <c r="L9" i="10"/>
  <c r="J96" i="12"/>
  <c r="H9" i="8"/>
  <c r="H8" i="8"/>
  <c r="H7" i="8"/>
  <c r="N8" i="10" l="1"/>
  <c r="N95" i="12" s="1"/>
  <c r="L95" i="12"/>
  <c r="J76" i="12"/>
  <c r="J77" i="12"/>
  <c r="N9" i="10"/>
  <c r="N96" i="12" s="1"/>
  <c r="L96" i="12"/>
  <c r="J9" i="8"/>
  <c r="H62" i="12"/>
  <c r="J8" i="8"/>
  <c r="H61" i="12"/>
  <c r="J7" i="8"/>
  <c r="H60" i="12"/>
  <c r="H15" i="7"/>
  <c r="H11" i="7"/>
  <c r="J11" i="7" s="1"/>
  <c r="L11" i="7" s="1"/>
  <c r="N11" i="7" s="1"/>
  <c r="N10" i="7"/>
  <c r="H10" i="7"/>
  <c r="J10" i="7" s="1"/>
  <c r="H9" i="7"/>
  <c r="J9" i="7" s="1"/>
  <c r="L9" i="7" s="1"/>
  <c r="N9" i="7" s="1"/>
  <c r="L8" i="7"/>
  <c r="N8" i="7" s="1"/>
  <c r="H8" i="7"/>
  <c r="H7" i="7"/>
  <c r="J7" i="7" s="1"/>
  <c r="L18" i="11" l="1"/>
  <c r="L76" i="12" s="1"/>
  <c r="K76" i="12"/>
  <c r="K19" i="11"/>
  <c r="K28" i="11" s="1"/>
  <c r="L9" i="8"/>
  <c r="J62" i="12"/>
  <c r="L8" i="8"/>
  <c r="J61" i="12"/>
  <c r="L7" i="8"/>
  <c r="J60" i="12"/>
  <c r="L7" i="7"/>
  <c r="K77" i="12" l="1"/>
  <c r="K86" i="12" s="1"/>
  <c r="L19" i="11"/>
  <c r="L28" i="11" s="1"/>
  <c r="N9" i="8"/>
  <c r="N62" i="12" s="1"/>
  <c r="L62" i="12"/>
  <c r="N8" i="8"/>
  <c r="N61" i="12" s="1"/>
  <c r="L61" i="12"/>
  <c r="N7" i="8"/>
  <c r="N60" i="12" s="1"/>
  <c r="L60" i="12"/>
  <c r="N7" i="11"/>
  <c r="N65" i="12" s="1"/>
  <c r="L77" i="12" l="1"/>
  <c r="N19" i="11"/>
  <c r="F21" i="12"/>
  <c r="G12" i="12"/>
  <c r="H12" i="6"/>
  <c r="I12" i="6" s="1"/>
  <c r="G17" i="12"/>
  <c r="G16" i="12"/>
  <c r="H16" i="6"/>
  <c r="G13" i="12"/>
  <c r="H13" i="6"/>
  <c r="I13" i="6" s="1"/>
  <c r="G11" i="12"/>
  <c r="G10" i="12"/>
  <c r="N77" i="12" l="1"/>
  <c r="H16" i="12"/>
  <c r="I16" i="6"/>
  <c r="H14" i="6"/>
  <c r="I14" i="6" s="1"/>
  <c r="G14" i="12"/>
  <c r="I13" i="12"/>
  <c r="H13" i="12"/>
  <c r="H15" i="6"/>
  <c r="I15" i="6" s="1"/>
  <c r="G15" i="12"/>
  <c r="H17" i="6"/>
  <c r="I17" i="6" s="1"/>
  <c r="I12" i="12"/>
  <c r="H12" i="12"/>
  <c r="H11" i="6"/>
  <c r="G9" i="12"/>
  <c r="G7" i="12"/>
  <c r="H11" i="12" l="1"/>
  <c r="I11" i="6"/>
  <c r="I11" i="12" s="1"/>
  <c r="H14" i="12"/>
  <c r="H8" i="6"/>
  <c r="I8" i="6" s="1"/>
  <c r="G8" i="12"/>
  <c r="J13" i="6"/>
  <c r="J13" i="12" s="1"/>
  <c r="H17" i="12"/>
  <c r="H15" i="12"/>
  <c r="J12" i="6"/>
  <c r="J12" i="12" s="1"/>
  <c r="J16" i="6"/>
  <c r="I16" i="12"/>
  <c r="J11" i="6" l="1"/>
  <c r="J11" i="12" s="1"/>
  <c r="K12" i="6"/>
  <c r="K16" i="6"/>
  <c r="J16" i="12"/>
  <c r="I15" i="12"/>
  <c r="J15" i="6"/>
  <c r="K13" i="6"/>
  <c r="I17" i="12"/>
  <c r="J17" i="6"/>
  <c r="H8" i="12"/>
  <c r="I14" i="12"/>
  <c r="J14" i="6"/>
  <c r="G46" i="12"/>
  <c r="G45" i="12"/>
  <c r="G44" i="12"/>
  <c r="G43" i="12"/>
  <c r="G42" i="12"/>
  <c r="K11" i="6" l="1"/>
  <c r="L11" i="6" s="1"/>
  <c r="I8" i="12"/>
  <c r="J8" i="6"/>
  <c r="J17" i="12"/>
  <c r="K17" i="6"/>
  <c r="J15" i="12"/>
  <c r="K15" i="6"/>
  <c r="L13" i="6"/>
  <c r="K13" i="12"/>
  <c r="L16" i="6"/>
  <c r="K16" i="12"/>
  <c r="J14" i="12"/>
  <c r="K14" i="6"/>
  <c r="L12" i="6"/>
  <c r="K12" i="12"/>
  <c r="G41" i="12"/>
  <c r="G20" i="12"/>
  <c r="G21" i="12" s="1"/>
  <c r="K11" i="12" l="1"/>
  <c r="L16" i="12"/>
  <c r="M16" i="6"/>
  <c r="L13" i="12"/>
  <c r="M13" i="6"/>
  <c r="L12" i="12"/>
  <c r="M12" i="6"/>
  <c r="L11" i="12"/>
  <c r="M11" i="6"/>
  <c r="L14" i="6"/>
  <c r="K14" i="12"/>
  <c r="J8" i="12"/>
  <c r="K8" i="6"/>
  <c r="L15" i="6"/>
  <c r="K15" i="12"/>
  <c r="L17" i="6"/>
  <c r="K17" i="12"/>
  <c r="L17" i="12" l="1"/>
  <c r="M17" i="6"/>
  <c r="N16" i="6"/>
  <c r="N16" i="12" s="1"/>
  <c r="M16" i="12"/>
  <c r="L15" i="12"/>
  <c r="M15" i="6"/>
  <c r="L14" i="12"/>
  <c r="M14" i="6"/>
  <c r="N13" i="6"/>
  <c r="N13" i="12" s="1"/>
  <c r="M13" i="12"/>
  <c r="M12" i="12"/>
  <c r="N12" i="6"/>
  <c r="N12" i="12" s="1"/>
  <c r="M11" i="12"/>
  <c r="N11" i="6"/>
  <c r="N11" i="12" s="1"/>
  <c r="H25" i="6"/>
  <c r="I25" i="6" s="1"/>
  <c r="G91" i="12"/>
  <c r="G92" i="12" s="1"/>
  <c r="L8" i="6"/>
  <c r="K8" i="12"/>
  <c r="G101" i="12"/>
  <c r="K101" i="12"/>
  <c r="F101" i="12"/>
  <c r="F105" i="12"/>
  <c r="F108" i="12" s="1"/>
  <c r="I101" i="12"/>
  <c r="H101" i="12"/>
  <c r="K13" i="10"/>
  <c r="K98" i="12" s="1"/>
  <c r="M13" i="10"/>
  <c r="M98" i="12" s="1"/>
  <c r="I13" i="8"/>
  <c r="K13" i="8"/>
  <c r="M13" i="8"/>
  <c r="F28" i="6"/>
  <c r="G30" i="5"/>
  <c r="H30" i="5"/>
  <c r="I30" i="5" s="1"/>
  <c r="J30" i="5" s="1"/>
  <c r="K30" i="5" s="1"/>
  <c r="L30" i="5" s="1"/>
  <c r="M30" i="5" s="1"/>
  <c r="N30" i="5" s="1"/>
  <c r="I105" i="12"/>
  <c r="H9" i="2"/>
  <c r="G47" i="12"/>
  <c r="F92" i="12"/>
  <c r="G18" i="12"/>
  <c r="H20" i="6"/>
  <c r="I20" i="6" s="1"/>
  <c r="A7" i="8"/>
  <c r="N25" i="11"/>
  <c r="N84" i="12" s="1"/>
  <c r="G13" i="10"/>
  <c r="G98" i="12" s="1"/>
  <c r="A8" i="11"/>
  <c r="A9" i="11" s="1"/>
  <c r="A10" i="11" s="1"/>
  <c r="A11" i="11" s="1"/>
  <c r="G13" i="8"/>
  <c r="G12" i="2"/>
  <c r="G28" i="6"/>
  <c r="N9" i="11"/>
  <c r="N67" i="12" s="1"/>
  <c r="H8" i="5"/>
  <c r="J8" i="5"/>
  <c r="L8" i="5"/>
  <c r="N8" i="5"/>
  <c r="H10" i="5"/>
  <c r="J10" i="5"/>
  <c r="L10" i="5" s="1"/>
  <c r="N10" i="5" s="1"/>
  <c r="H12" i="5"/>
  <c r="J12" i="5"/>
  <c r="L12" i="5"/>
  <c r="N12" i="5"/>
  <c r="H14" i="5"/>
  <c r="J14" i="5"/>
  <c r="L14" i="5"/>
  <c r="N14" i="5"/>
  <c r="H16" i="5"/>
  <c r="J16" i="5"/>
  <c r="L16" i="5" s="1"/>
  <c r="N16" i="5" s="1"/>
  <c r="H18" i="5"/>
  <c r="J18" i="5"/>
  <c r="L18" i="5"/>
  <c r="N18" i="5"/>
  <c r="H20" i="5"/>
  <c r="J20" i="5"/>
  <c r="L20" i="5"/>
  <c r="N20" i="5"/>
  <c r="H22" i="5"/>
  <c r="J22" i="5"/>
  <c r="L22" i="5" s="1"/>
  <c r="N22" i="5" s="1"/>
  <c r="H24" i="5"/>
  <c r="J24" i="5"/>
  <c r="L24" i="5"/>
  <c r="N24" i="5"/>
  <c r="H26" i="5"/>
  <c r="J26" i="5"/>
  <c r="L26" i="5"/>
  <c r="N26" i="5"/>
  <c r="H28" i="5"/>
  <c r="J28" i="5"/>
  <c r="L28" i="5" s="1"/>
  <c r="N28" i="5" s="1"/>
  <c r="H7" i="6"/>
  <c r="H18" i="6"/>
  <c r="H19" i="6"/>
  <c r="H9" i="6"/>
  <c r="H10" i="6"/>
  <c r="H22" i="6"/>
  <c r="I22" i="6" s="1"/>
  <c r="H23" i="6"/>
  <c r="H21" i="6"/>
  <c r="H24" i="6"/>
  <c r="N10" i="11"/>
  <c r="N68" i="12" s="1"/>
  <c r="N20" i="11"/>
  <c r="N79" i="12" s="1"/>
  <c r="H7" i="9"/>
  <c r="H22" i="9" s="1"/>
  <c r="H7" i="10"/>
  <c r="H7" i="2"/>
  <c r="G108" i="12" l="1"/>
  <c r="J7" i="10"/>
  <c r="H94" i="12"/>
  <c r="M17" i="12"/>
  <c r="N17" i="6"/>
  <c r="N17" i="12" s="1"/>
  <c r="N15" i="6"/>
  <c r="N15" i="12" s="1"/>
  <c r="M15" i="12"/>
  <c r="M14" i="12"/>
  <c r="N14" i="6"/>
  <c r="N14" i="12" s="1"/>
  <c r="L8" i="12"/>
  <c r="M8" i="6"/>
  <c r="J9" i="2"/>
  <c r="H50" i="12"/>
  <c r="H86" i="12" s="1"/>
  <c r="J7" i="2"/>
  <c r="H23" i="12"/>
  <c r="H24" i="12" s="1"/>
  <c r="J7" i="9"/>
  <c r="J22" i="9" s="1"/>
  <c r="H10" i="12"/>
  <c r="I10" i="6"/>
  <c r="H9" i="12"/>
  <c r="I9" i="6"/>
  <c r="H41" i="12"/>
  <c r="I19" i="6"/>
  <c r="H20" i="12"/>
  <c r="H21" i="12" s="1"/>
  <c r="I18" i="6"/>
  <c r="H7" i="12"/>
  <c r="I7" i="6"/>
  <c r="H46" i="12"/>
  <c r="I24" i="6"/>
  <c r="H43" i="12"/>
  <c r="I21" i="6"/>
  <c r="H45" i="12"/>
  <c r="I23" i="6"/>
  <c r="I44" i="12"/>
  <c r="H44" i="12"/>
  <c r="I42" i="12"/>
  <c r="H42" i="12"/>
  <c r="I91" i="12"/>
  <c r="H91" i="12"/>
  <c r="H92" i="12" s="1"/>
  <c r="H13" i="10"/>
  <c r="H98" i="12" s="1"/>
  <c r="N8" i="11"/>
  <c r="N66" i="12" s="1"/>
  <c r="J22" i="6"/>
  <c r="J44" i="12" s="1"/>
  <c r="N24" i="11"/>
  <c r="J13" i="10"/>
  <c r="J98" i="12" s="1"/>
  <c r="H28" i="6"/>
  <c r="N11" i="11"/>
  <c r="N69" i="12" s="1"/>
  <c r="H13" i="8"/>
  <c r="G110" i="12"/>
  <c r="J105" i="12"/>
  <c r="H105" i="12"/>
  <c r="J13" i="8"/>
  <c r="F13" i="8"/>
  <c r="F110" i="12" s="1"/>
  <c r="F112" i="12" s="1"/>
  <c r="N83" i="12" l="1"/>
  <c r="N28" i="11"/>
  <c r="L7" i="10"/>
  <c r="J94" i="12"/>
  <c r="N8" i="6"/>
  <c r="N8" i="12" s="1"/>
  <c r="M8" i="12"/>
  <c r="J23" i="12"/>
  <c r="J24" i="12" s="1"/>
  <c r="J12" i="2"/>
  <c r="L7" i="2"/>
  <c r="L9" i="2"/>
  <c r="J50" i="12"/>
  <c r="J86" i="12" s="1"/>
  <c r="H18" i="12"/>
  <c r="L7" i="9"/>
  <c r="L22" i="9" s="1"/>
  <c r="H47" i="12"/>
  <c r="G112" i="12"/>
  <c r="J20" i="6"/>
  <c r="J42" i="12" s="1"/>
  <c r="J23" i="6"/>
  <c r="J45" i="12" s="1"/>
  <c r="I45" i="12"/>
  <c r="J21" i="6"/>
  <c r="J43" i="12" s="1"/>
  <c r="I43" i="12"/>
  <c r="J24" i="6"/>
  <c r="J46" i="12" s="1"/>
  <c r="I46" i="12"/>
  <c r="J19" i="6"/>
  <c r="J41" i="12" s="1"/>
  <c r="I41" i="12"/>
  <c r="J9" i="6"/>
  <c r="J9" i="12" s="1"/>
  <c r="I9" i="12"/>
  <c r="J7" i="6"/>
  <c r="J7" i="12" s="1"/>
  <c r="I7" i="12"/>
  <c r="J10" i="6"/>
  <c r="J10" i="12" s="1"/>
  <c r="I10" i="12"/>
  <c r="J25" i="6"/>
  <c r="J91" i="12" s="1"/>
  <c r="J18" i="6"/>
  <c r="J20" i="12" s="1"/>
  <c r="J21" i="12" s="1"/>
  <c r="I20" i="12"/>
  <c r="I21" i="12" s="1"/>
  <c r="L101" i="12"/>
  <c r="J101" i="12"/>
  <c r="I28" i="6"/>
  <c r="I110" i="12" s="1"/>
  <c r="K22" i="6"/>
  <c r="H110" i="12"/>
  <c r="I92" i="12"/>
  <c r="N13" i="8"/>
  <c r="L13" i="8"/>
  <c r="K105" i="12"/>
  <c r="H108" i="12" l="1"/>
  <c r="H112" i="12" s="1"/>
  <c r="K20" i="6"/>
  <c r="K10" i="6"/>
  <c r="L10" i="6" s="1"/>
  <c r="N7" i="10"/>
  <c r="L94" i="12"/>
  <c r="L13" i="10"/>
  <c r="L98" i="12" s="1"/>
  <c r="K23" i="6"/>
  <c r="K7" i="6"/>
  <c r="L7" i="6" s="1"/>
  <c r="L24" i="12"/>
  <c r="L12" i="2"/>
  <c r="N7" i="2"/>
  <c r="N12" i="2" s="1"/>
  <c r="N9" i="2"/>
  <c r="N50" i="12" s="1"/>
  <c r="N86" i="12" s="1"/>
  <c r="L50" i="12"/>
  <c r="L86" i="12" s="1"/>
  <c r="N23" i="12"/>
  <c r="N24" i="12" s="1"/>
  <c r="N7" i="9"/>
  <c r="N22" i="9" s="1"/>
  <c r="J47" i="12"/>
  <c r="K19" i="6"/>
  <c r="L19" i="6" s="1"/>
  <c r="I18" i="12"/>
  <c r="J18" i="12"/>
  <c r="K18" i="6"/>
  <c r="L22" i="6"/>
  <c r="K44" i="12"/>
  <c r="L20" i="6"/>
  <c r="K42" i="12"/>
  <c r="K21" i="6"/>
  <c r="I47" i="12"/>
  <c r="K24" i="6"/>
  <c r="L23" i="6"/>
  <c r="K45" i="12"/>
  <c r="K25" i="6"/>
  <c r="K9" i="6"/>
  <c r="J28" i="6"/>
  <c r="J110" i="12" s="1"/>
  <c r="N16" i="11"/>
  <c r="J92" i="12"/>
  <c r="L105" i="12"/>
  <c r="K10" i="12" l="1"/>
  <c r="K7" i="12"/>
  <c r="I108" i="12"/>
  <c r="I112" i="12" s="1"/>
  <c r="J108" i="12"/>
  <c r="J112" i="12" s="1"/>
  <c r="N94" i="12"/>
  <c r="N13" i="10"/>
  <c r="N98" i="12" s="1"/>
  <c r="L45" i="12"/>
  <c r="M23" i="6"/>
  <c r="L44" i="12"/>
  <c r="M22" i="6"/>
  <c r="L42" i="12"/>
  <c r="M20" i="6"/>
  <c r="K41" i="12"/>
  <c r="L41" i="12"/>
  <c r="M19" i="6"/>
  <c r="K28" i="6"/>
  <c r="K110" i="12" s="1"/>
  <c r="L10" i="12"/>
  <c r="M10" i="6"/>
  <c r="L7" i="12"/>
  <c r="M7" i="6"/>
  <c r="N74" i="12"/>
  <c r="L24" i="6"/>
  <c r="K46" i="12"/>
  <c r="L21" i="6"/>
  <c r="K43" i="12"/>
  <c r="L9" i="6"/>
  <c r="K9" i="12"/>
  <c r="K18" i="12" s="1"/>
  <c r="L25" i="6"/>
  <c r="K91" i="12"/>
  <c r="K92" i="12" s="1"/>
  <c r="Q92" i="12" s="1"/>
  <c r="L18" i="6"/>
  <c r="K20" i="12"/>
  <c r="K21" i="12" s="1"/>
  <c r="Q21" i="12" s="1"/>
  <c r="L91" i="12" l="1"/>
  <c r="L92" i="12" s="1"/>
  <c r="M25" i="6"/>
  <c r="L46" i="12"/>
  <c r="M24" i="6"/>
  <c r="M45" i="12"/>
  <c r="N23" i="6"/>
  <c r="N45" i="12" s="1"/>
  <c r="M44" i="12"/>
  <c r="N22" i="6"/>
  <c r="N44" i="12" s="1"/>
  <c r="L43" i="12"/>
  <c r="M21" i="6"/>
  <c r="N20" i="6"/>
  <c r="N42" i="12" s="1"/>
  <c r="M42" i="12"/>
  <c r="N19" i="6"/>
  <c r="N41" i="12" s="1"/>
  <c r="M41" i="12"/>
  <c r="L20" i="12"/>
  <c r="L21" i="12" s="1"/>
  <c r="M18" i="6"/>
  <c r="M10" i="12"/>
  <c r="N10" i="6"/>
  <c r="N10" i="12" s="1"/>
  <c r="L9" i="12"/>
  <c r="L18" i="12" s="1"/>
  <c r="M9" i="6"/>
  <c r="N7" i="6"/>
  <c r="M7" i="12"/>
  <c r="K47" i="12"/>
  <c r="Q47" i="12" s="1"/>
  <c r="L28" i="6"/>
  <c r="L110" i="12" s="1"/>
  <c r="K108" i="12" l="1"/>
  <c r="K112" i="12" s="1"/>
  <c r="L47" i="12"/>
  <c r="N25" i="6"/>
  <c r="N91" i="12" s="1"/>
  <c r="N92" i="12" s="1"/>
  <c r="M91" i="12"/>
  <c r="M92" i="12" s="1"/>
  <c r="R92" i="12" s="1"/>
  <c r="M46" i="12"/>
  <c r="N24" i="6"/>
  <c r="N46" i="12" s="1"/>
  <c r="N21" i="6"/>
  <c r="N43" i="12" s="1"/>
  <c r="N47" i="12" s="1"/>
  <c r="M43" i="12"/>
  <c r="M20" i="12"/>
  <c r="M21" i="12" s="1"/>
  <c r="R21" i="12" s="1"/>
  <c r="N18" i="6"/>
  <c r="N20" i="12" s="1"/>
  <c r="N21" i="12" s="1"/>
  <c r="M9" i="12"/>
  <c r="M18" i="12" s="1"/>
  <c r="R18" i="12" s="1"/>
  <c r="N9" i="6"/>
  <c r="N9" i="12" s="1"/>
  <c r="M28" i="6"/>
  <c r="M110" i="12" s="1"/>
  <c r="N7" i="12"/>
  <c r="L108" i="12" l="1"/>
  <c r="L112" i="12" s="1"/>
  <c r="M47" i="12"/>
  <c r="R47" i="12" s="1"/>
  <c r="N18" i="12"/>
  <c r="N108" i="12" s="1"/>
  <c r="N28" i="6"/>
  <c r="N110" i="12" s="1"/>
  <c r="M108" i="12" l="1"/>
  <c r="M112" i="12" s="1"/>
  <c r="N112" i="12"/>
</calcChain>
</file>

<file path=xl/sharedStrings.xml><?xml version="1.0" encoding="utf-8"?>
<sst xmlns="http://schemas.openxmlformats.org/spreadsheetml/2006/main" count="419" uniqueCount="188">
  <si>
    <t>Summary of Adjustments</t>
  </si>
  <si>
    <t>#</t>
  </si>
  <si>
    <t>Items</t>
  </si>
  <si>
    <t>Acctng Unit</t>
  </si>
  <si>
    <t>Object Code</t>
  </si>
  <si>
    <t>Naruc Code</t>
  </si>
  <si>
    <t>FY24  Actuals</t>
  </si>
  <si>
    <t>Test Year Adjustment</t>
  </si>
  <si>
    <t>Test Year FY2024</t>
  </si>
  <si>
    <t>FY2025 Adjustment</t>
  </si>
  <si>
    <t>FY2025</t>
  </si>
  <si>
    <t>FY2026 Adjustment</t>
  </si>
  <si>
    <t>Rate Year FY2026</t>
  </si>
  <si>
    <t>FY2027 Adjustment</t>
  </si>
  <si>
    <t>FY2027 Step 2</t>
  </si>
  <si>
    <t>Received</t>
  </si>
  <si>
    <t>Outstanding/Notes</t>
  </si>
  <si>
    <t>Spreadsheet Analysis</t>
  </si>
  <si>
    <t>Materials &amp; Suplies T&amp;DM</t>
  </si>
  <si>
    <t>62060 Total</t>
  </si>
  <si>
    <t>Contractual Services Engineering T&amp;DM</t>
  </si>
  <si>
    <t>63160 Total</t>
  </si>
  <si>
    <t>Contractual Services Legal A&amp;GO</t>
  </si>
  <si>
    <t>Contractual Services Other - WTO</t>
  </si>
  <si>
    <t>63630 Total</t>
  </si>
  <si>
    <t>Contractual Service Other T&amp;DM</t>
  </si>
  <si>
    <t>63660 Total</t>
  </si>
  <si>
    <t>Contractual Services Other A&amp;GO</t>
  </si>
  <si>
    <t>63680 Total</t>
  </si>
  <si>
    <t>Miscellaneous Expense WTO</t>
  </si>
  <si>
    <t>67530 Total</t>
  </si>
  <si>
    <t>Miscellaneous Expense T&amp;DM</t>
  </si>
  <si>
    <t>67560 Total</t>
  </si>
  <si>
    <t>Miscellaneous Expense CAO</t>
  </si>
  <si>
    <t>67570 Total</t>
  </si>
  <si>
    <t>65080 Total</t>
  </si>
  <si>
    <t>67580 Total</t>
  </si>
  <si>
    <t>Grand Total</t>
  </si>
  <si>
    <t>General Manager Department 01601</t>
  </si>
  <si>
    <t>Legal (Extended Services - Pannone, Lopes, Devereaux and O'Gara)</t>
  </si>
  <si>
    <t>601-014</t>
  </si>
  <si>
    <t>Telephone (CodeRED/Onsolve)</t>
  </si>
  <si>
    <t>601-020</t>
  </si>
  <si>
    <t xml:space="preserve">Contract was adjusted to include pricing for monthly CodeRed data uploads. Contract expires in 2026. </t>
  </si>
  <si>
    <t>Miscellaneous Professional (Advocacy Solutions - Communications)</t>
  </si>
  <si>
    <t xml:space="preserve">Adjustment is for the cost of targeted Accelerated Lead Service Line Replacement program advertisements. </t>
  </si>
  <si>
    <t>Private Contractor (Rosewood Inc. - Grant Writer)</t>
  </si>
  <si>
    <t>Partial year contract in FY2024. Full year contract begins FY2025.  Escalating rate is included in contract expiring June 2026. Second year pricing is effective March 2025.</t>
  </si>
  <si>
    <t>TOTALS</t>
  </si>
  <si>
    <t>Finance Manager Department 01602</t>
  </si>
  <si>
    <t>T&amp;D Department 01603</t>
  </si>
  <si>
    <t>Small Tools</t>
  </si>
  <si>
    <t>601-220</t>
  </si>
  <si>
    <t>To replace/purchase damaged or worn out tools; i.e., shovels, tampers, wrenches, pneumatic tools and cutting blades.</t>
  </si>
  <si>
    <t>FY 25-27 Material increases are based on the average year over year increase from FY21-FY24 for each account</t>
  </si>
  <si>
    <t>Gravel/Stone</t>
  </si>
  <si>
    <t>This material is needed to replace excavated material from the trench when unusable</t>
  </si>
  <si>
    <t>Asphalt Products</t>
  </si>
  <si>
    <t>To temporarily repair excavations for public safety and road integrity untill settling and permanent road repair can be made.</t>
  </si>
  <si>
    <t>Paint Supplies</t>
  </si>
  <si>
    <t>This is marking paint used in accordance with Dig Safe rules and regulations to identify our underground appurtenances</t>
  </si>
  <si>
    <t>Pipe</t>
  </si>
  <si>
    <t>Historical data shows that as infrastructure ages, services and mains need to be repaired or replace. Also used to install/repair fire supplys.</t>
  </si>
  <si>
    <t>The cost of materials has leveled out this year. I have projected a 5% industry average for Fy25-27 instead of an average year over year increase from FY21-24</t>
  </si>
  <si>
    <t>Miscellaneous Materials</t>
  </si>
  <si>
    <t>This is for items not normally covered; i.e., disinfectant, marking flags. They are necessary items to meet best practices and safety practices required by AWWA and DOH</t>
  </si>
  <si>
    <t>The cost of materials has leveled out this year. I have projected a 5% industry average for Fy25-27 instead of an average year over year increase from FY21-25</t>
  </si>
  <si>
    <t>Valves &amp; Gate Valves</t>
  </si>
  <si>
    <t xml:space="preserve">Gate Valves are an integral part of fire protection and within our distribution system. They are needed for isolation of water mains during repairs. </t>
  </si>
  <si>
    <t>The cost of materials has leveled out this year. I have projected a 5% industry average for Fy25-27 instead of an average year over year increase from FY21-26</t>
  </si>
  <si>
    <t>Fittings</t>
  </si>
  <si>
    <t>Brass fittings, service saddles, repair clamps, tapping sleeves etc are used in the repair, installation and maintenance of the distribution system</t>
  </si>
  <si>
    <t>The cost of materials has leveled out this year. I have projected a 5% industry average for Fy25-27 instead of an average year over year increase from FY21-27</t>
  </si>
  <si>
    <t>Gate/Service Boxes</t>
  </si>
  <si>
    <t>These are required for the replacement of devective gate and service boxes along with the installation of new services and gate valves</t>
  </si>
  <si>
    <t>The cost of materials has leveled out this year. I have projected a 5% industry average for Fy25-27 instead of an average year over year increase from FY21-28</t>
  </si>
  <si>
    <t>Copper</t>
  </si>
  <si>
    <t xml:space="preserve">This material is needed for new service installation and repair of existing services. </t>
  </si>
  <si>
    <t>FY 25-27 Material increases are based on the average year over year increase from FY21-FY24 for each account. Copper fluctuates each month and is not a bid item.</t>
  </si>
  <si>
    <t>Hydrants &amp; Hydrant Parts</t>
  </si>
  <si>
    <t>Needed to Repair fire hydrants throughout the distribution system in order to provide fire protection for the general public</t>
  </si>
  <si>
    <t>Professional Engineering Fees</t>
  </si>
  <si>
    <t>T&amp;D is required to pay road opening fees in Providence, Cranston and Smithfield</t>
  </si>
  <si>
    <t>FY 25-27 Service increases are based on the average year over year increase from FY21-FY24 for each account</t>
  </si>
  <si>
    <t>Private Contractor</t>
  </si>
  <si>
    <t>The majority of this account is used to  hire private contractors to perform any work that is out of scope of the work we normally perform and also if T&amp;D is unable to assemble a crew to work overtime</t>
  </si>
  <si>
    <t>Garbage Removal</t>
  </si>
  <si>
    <t>Needed to dispose of unusable asphalt, concrete and dirt</t>
  </si>
  <si>
    <t>Contractual Services - Inspections</t>
  </si>
  <si>
    <t>This is needed to pay for State Inspectors to inspect our trench restorations when performing excavations on state roads</t>
  </si>
  <si>
    <t>Contractual Services</t>
  </si>
  <si>
    <t>This account is utilized to pay an outside contractor to perform saw cutting services throughout our distribution system</t>
  </si>
  <si>
    <t>Police Details</t>
  </si>
  <si>
    <t>Police details are needed to protect the safety of our workers and the public.</t>
  </si>
  <si>
    <t>Repairs to Streets</t>
  </si>
  <si>
    <t>We are responsible to make permanent street and walk repairs mandated by law and public safety to protect the public and reduce liability to Providence Water</t>
  </si>
  <si>
    <t>Dues &amp; Subscriptions</t>
  </si>
  <si>
    <t>We are required by law to participate in the dig safe network. Answering service is required to answer any phone calls after 8pm on weekdays, after 4pm on Saturdays and all of Sunday. Digsafe $2800/month.  Answering Service $250/moth est.</t>
  </si>
  <si>
    <t>Engineering Department 01604</t>
  </si>
  <si>
    <t>Cityworks Service Contract</t>
  </si>
  <si>
    <t>601-320</t>
  </si>
  <si>
    <t>Contract rate increase of approx. 3.0%/year.</t>
  </si>
  <si>
    <t>Sprypoint Software Program</t>
  </si>
  <si>
    <t>Cross Connection (New Turn-key Program). Contract rate increase of approx. 5%/year.</t>
  </si>
  <si>
    <t>Hydraulic Model Software Program</t>
  </si>
  <si>
    <t>Hydraulic Model Computer Program - Contract rate increase of approx. 7%/year.</t>
  </si>
  <si>
    <t>AutoCad (3-year Subscription)</t>
  </si>
  <si>
    <t>AutoCad Computer Program - New 3-year contract  with additional licenses (FY 2026) - Contract rate increase of approx. 200% from 2024 to 2026 due to the increase in the number of licenses being purchased.</t>
  </si>
  <si>
    <t>Catalyst Annual Subscription</t>
  </si>
  <si>
    <t>GIS - Positioning Hardware &amp; Software System Program - Contract rate increase of approx. 7.5% from 2024 to 2025.</t>
  </si>
  <si>
    <t>TOTAL 320-52911</t>
  </si>
  <si>
    <t>Support Services Department 01612</t>
  </si>
  <si>
    <t xml:space="preserve">Increased use of vendors for repairs to Auto's-Trucks-Equipment </t>
  </si>
  <si>
    <t>601-443</t>
  </si>
  <si>
    <t xml:space="preserve">The need to outsource most repairs due to lack of qualified staffing. </t>
  </si>
  <si>
    <t>Uniform cleaning and rental - Providence</t>
  </si>
  <si>
    <t>601-430</t>
  </si>
  <si>
    <t>52926-0001</t>
  </si>
  <si>
    <t>Due to experation of the uniform contract and potential change in vendor, we may be charged for loss items</t>
  </si>
  <si>
    <t>Uniform cleaning and rental - Scituate</t>
  </si>
  <si>
    <t>52926-0002</t>
  </si>
  <si>
    <t>Fire Lane clearing- Contractor to clear trees and grade road base on fire lanes so fire apparatus can utilize in the event of a forest fire.</t>
  </si>
  <si>
    <t>601-447</t>
  </si>
  <si>
    <t>New Line 53227</t>
  </si>
  <si>
    <t xml:space="preserve">Funding for a service contract to clear and resurface fire lane roads within the watershed. Fire department acces roads require 20 ft wide clearing. </t>
  </si>
  <si>
    <t>Water Supply Department 01613</t>
  </si>
  <si>
    <t>RI General Treasurer</t>
  </si>
  <si>
    <t>601-510</t>
  </si>
  <si>
    <t>Annual fee, forgot to process invoice in FY24</t>
  </si>
  <si>
    <t>Shimadzu: New support contract (3yrs) starting FY25</t>
  </si>
  <si>
    <t>601-520</t>
  </si>
  <si>
    <t>Millipore: New support contract (2yrs) starting FY25. Year 2 pricing slightly cheaper, year 1 of future support contract assumed to be same as year 1 of current</t>
  </si>
  <si>
    <t>TOTAL 520-52911</t>
  </si>
  <si>
    <t xml:space="preserve">120 Water Audit - New vendor (120 Water Audit) to manage customer request and LCR programs.  120 Water Audit $6K LCR license fee, $75/sample*800samples=$60,000;  120 Water Audit $6k Cust Request license fee, $75/sample*800samples=$60,000; </t>
  </si>
  <si>
    <t>Awaiting information from Water Quality. This number is expected to go down due to decreased number of samples to be collected each semester starting FY25.</t>
  </si>
  <si>
    <t>Microbac: New contract started in mid-Jan24. Some unit prices increased 20-25%. Pricing adjusted to reflect these new unit pricing (6 months worth of samples, Jul-Dec). Contract will run through FY27 but includes a 1yr option. Assumed FY28 pricing will remain the same.</t>
  </si>
  <si>
    <t>Aquatic Informatics: Software and licensing fee upgrades</t>
  </si>
  <si>
    <t>Still negotiating scope w/ AQI. Currently, this support is basic (~$1,500? comes out of IT budget). Looking to upgrade AQI WIMS system to premier status which includes new RIO application which allows remote capabilities similar to that of Cityworks. Subscription now based on size of water system rather than fixed price. Data entered in field will automatically be entered in AQI WIMS database. FY26 includes additional support for sample management support.</t>
  </si>
  <si>
    <t>TOTAL 520-53401</t>
  </si>
  <si>
    <t>Wonderware: In discussions with Wonderware on a multiyear service agreement. Currently have a quote for FY25. Previous agreement ended in FY24. FY25 cost includes software maintenance support for ThinManager software from FY23-FY25. This support was not included in the previous support contract.</t>
  </si>
  <si>
    <t>601-530</t>
  </si>
  <si>
    <t>MiltonCAT: Still developing scope for preventative maintenance of six generators. Currently, PW performs preventative maintenance of generators but does not perform this PM3 level of preventative maintenance service recommended by CAT. Intent is to have this PM3 service done on two generators each year. The PM3 service is recommneded every three years.</t>
  </si>
  <si>
    <t>PW is still investigating this. PW may elect to perform the services in house which would eliminate the need for this request.</t>
  </si>
  <si>
    <t>TOTAL 530-52911</t>
  </si>
  <si>
    <t>Customer Service Department 01615</t>
  </si>
  <si>
    <t>Printer Service Postage - Mailing of monthly collection letters.  Postage will cost .42 x 4000 x 12 = $20,160.</t>
  </si>
  <si>
    <t>601-620</t>
  </si>
  <si>
    <t>Joe is getting updated #s and Proposal from Cathedral Corporation.</t>
  </si>
  <si>
    <t>Printer Service Postage - Mailing of Monthly Invoices.   Postage cost for first class Commercial Letters.</t>
  </si>
  <si>
    <t>The US States Post Office raised their rates - effective 07.14.24 - 7%.  They have been increasing the rates yearly.  I am projecting a 7% increase for each year</t>
  </si>
  <si>
    <t xml:space="preserve">Invoice Cloud - ACH / Credit Card Fees.  </t>
  </si>
  <si>
    <t>601-623</t>
  </si>
  <si>
    <t xml:space="preserve">Providence Water saw a $26, 122.30 increase from FY 23 to FY 24 and the rates dropped.  There is an inflationery factor and should the Credit Card Companmies raise their fee, the increase can be based on to PW.  Test year adjustent added to bring the amount to the surcharge revenue.  </t>
  </si>
  <si>
    <t>Information Technology Department 01616</t>
  </si>
  <si>
    <t>SolarWinds Monitoring Upgrade.</t>
  </si>
  <si>
    <t>601-710</t>
  </si>
  <si>
    <t xml:space="preserve">  FY24, we spent $34K on the Essential Platform for Monitoring of IT Operations.</t>
  </si>
  <si>
    <t>To upgrade SolarWinds Monitoring Platform from Essential HCO to Advanced HCO Platform.  This will provide four additional modules, Configuration Management Network, IP Flows, SCM Real Time Config Changes and Virtual Monitoring improving overall IT monitoring operations.</t>
  </si>
  <si>
    <t xml:space="preserve">Avaya Phone Upgrade Maintenance and Support. </t>
  </si>
  <si>
    <t>FY24, purchased upgrade for $207K.  We currently pay $25K for Avaya Maintenance and Support on yearly basis.</t>
  </si>
  <si>
    <t>Avaya Telephone System ongoing licensing and maintenance over years two to five.</t>
  </si>
  <si>
    <t>Wasabi Reserved Capacity Hot Cloud Storage - 200TB</t>
  </si>
  <si>
    <t xml:space="preserve"> for 3 Years</t>
  </si>
  <si>
    <t xml:space="preserve">This solution will allow Providence Water to store data offsite, improving our stance with data protection and providing a true disaster recovery method.  </t>
  </si>
  <si>
    <t>Cellular Service Upgrade to the Purification Plant Maintenance and Support.</t>
  </si>
  <si>
    <t>Cellular Service ongoing licensing and maintenance over years two to five.</t>
  </si>
  <si>
    <t>Oracle Licensing</t>
  </si>
  <si>
    <t>FY24 we paid $27.5K for licensing, maintenance and support.</t>
  </si>
  <si>
    <t>This adjustment is based on number of servers (not currently covered) that needs to be placed under oracle licensing per core to be compliant with their terms.</t>
  </si>
  <si>
    <t>Sprypoint Maintenance</t>
  </si>
  <si>
    <t>Sprypoint Manitenance</t>
  </si>
  <si>
    <t>Engineering BackFlow Tool: SpryPoint</t>
  </si>
  <si>
    <t>TOTAL 710-52911</t>
  </si>
  <si>
    <t>SecureWorx Taegis XDR</t>
  </si>
  <si>
    <t>601-715</t>
  </si>
  <si>
    <t>Taegis was originally purchased with CapEx in FY23 and is due for maintenance renewal in FY26.  We will transition to a yearly subscription model at that time</t>
  </si>
  <si>
    <t>SolarWinds Web HelpDesk</t>
  </si>
  <si>
    <t>Accounting for a 5% yearly increase of right-to-use licenses</t>
  </si>
  <si>
    <t>PDQ</t>
  </si>
  <si>
    <t>Total 715-52120</t>
  </si>
  <si>
    <t>Tenable Security Center</t>
  </si>
  <si>
    <t>Tenable was originally purchased through CapEx in FY22 and is due for maintenance renewal in FY25.  We will transition to a yearly subscription model at that time</t>
  </si>
  <si>
    <t>Security Onion Solutions</t>
  </si>
  <si>
    <t>Security Onion was originally purchased through OpEx in FY24 and is due for maintenance renewal in FY27.  We will transition to a yearly subscription model at that time</t>
  </si>
  <si>
    <t>TOTAL 715-53310</t>
  </si>
  <si>
    <t>Cellebrite</t>
  </si>
  <si>
    <t>Axiom Magnet</t>
  </si>
  <si>
    <t>2025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</si>
</sst>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scheme val="minor"/>
    </font>
    <font>
      <sz val="11"/>
      <name val="Calibri"/>
      <family val="2"/>
      <scheme val="minor"/>
    </font>
    <font>
      <b/>
      <sz val="11"/>
      <name val="Calibri"/>
      <family val="2"/>
      <scheme val="minor"/>
    </font>
    <font>
      <sz val="8"/>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6">
    <xf numFmtId="0" fontId="0" fillId="0" borderId="0" xfId="0"/>
    <xf numFmtId="0" fontId="0" fillId="0" borderId="0" xfId="0" applyAlignment="1">
      <alignment wrapText="1"/>
    </xf>
    <xf numFmtId="0" fontId="0" fillId="0" borderId="0" xfId="0" applyAlignment="1">
      <alignment horizontal="center"/>
    </xf>
    <xf numFmtId="0" fontId="2" fillId="2" borderId="0" xfId="0" applyFont="1" applyFill="1"/>
    <xf numFmtId="0" fontId="2" fillId="2" borderId="0" xfId="0" applyFont="1" applyFill="1" applyAlignment="1">
      <alignment horizontal="center" wrapText="1"/>
    </xf>
    <xf numFmtId="0" fontId="2" fillId="2" borderId="0" xfId="0" applyFont="1" applyFill="1" applyAlignment="1">
      <alignment horizontal="center"/>
    </xf>
    <xf numFmtId="0" fontId="0" fillId="2" borderId="0" xfId="0" applyFill="1"/>
    <xf numFmtId="0" fontId="3" fillId="2" borderId="0" xfId="0" applyFont="1" applyFill="1"/>
    <xf numFmtId="0" fontId="0" fillId="0" borderId="0" xfId="0" applyAlignment="1">
      <alignment horizontal="left"/>
    </xf>
    <xf numFmtId="0" fontId="0" fillId="2" borderId="0" xfId="0" applyFill="1" applyAlignment="1">
      <alignment horizontal="center"/>
    </xf>
    <xf numFmtId="164" fontId="0" fillId="0" borderId="0" xfId="1" applyNumberFormat="1" applyFont="1"/>
    <xf numFmtId="165" fontId="2" fillId="0" borderId="0" xfId="0" applyNumberFormat="1" applyFont="1"/>
    <xf numFmtId="165" fontId="3" fillId="0" borderId="0" xfId="0" applyNumberFormat="1" applyFont="1"/>
    <xf numFmtId="165" fontId="3" fillId="0" borderId="0" xfId="1" applyNumberFormat="1" applyFont="1"/>
    <xf numFmtId="165" fontId="0" fillId="0" borderId="0" xfId="1" applyNumberFormat="1" applyFont="1"/>
    <xf numFmtId="43" fontId="0" fillId="0" borderId="0" xfId="1" applyFont="1"/>
    <xf numFmtId="165" fontId="0" fillId="0" borderId="0" xfId="0" applyNumberFormat="1"/>
    <xf numFmtId="0" fontId="4" fillId="0" borderId="0" xfId="0" applyFont="1" applyAlignment="1" applyProtection="1">
      <alignment wrapText="1"/>
      <protection locked="0"/>
    </xf>
    <xf numFmtId="44" fontId="0" fillId="0" borderId="0" xfId="2" applyFont="1"/>
    <xf numFmtId="44" fontId="0" fillId="0" borderId="0" xfId="0" applyNumberFormat="1"/>
    <xf numFmtId="0" fontId="2" fillId="2" borderId="0" xfId="0" applyFont="1" applyFill="1" applyAlignment="1">
      <alignment wrapText="1"/>
    </xf>
    <xf numFmtId="0" fontId="0" fillId="2" borderId="0" xfId="0" applyFill="1" applyAlignment="1">
      <alignment wrapText="1"/>
    </xf>
    <xf numFmtId="0" fontId="0" fillId="2" borderId="0" xfId="0" applyFill="1" applyAlignment="1">
      <alignment horizontal="left"/>
    </xf>
    <xf numFmtId="164" fontId="0" fillId="2" borderId="0" xfId="1" applyNumberFormat="1" applyFont="1" applyFill="1"/>
    <xf numFmtId="165" fontId="2" fillId="2" borderId="0" xfId="1" applyNumberFormat="1" applyFont="1" applyFill="1"/>
    <xf numFmtId="0" fontId="2" fillId="0" borderId="0" xfId="0" applyFont="1" applyAlignment="1">
      <alignment horizontal="center"/>
    </xf>
    <xf numFmtId="0" fontId="2" fillId="0" borderId="0" xfId="0" applyFont="1"/>
    <xf numFmtId="0" fontId="2" fillId="0" borderId="0" xfId="0" applyFont="1" applyAlignment="1">
      <alignment horizontal="center" wrapText="1"/>
    </xf>
    <xf numFmtId="0" fontId="2" fillId="0" borderId="0" xfId="0" applyFont="1" applyAlignment="1">
      <alignment horizontal="left"/>
    </xf>
    <xf numFmtId="0" fontId="2" fillId="2" borderId="0" xfId="0" applyFont="1" applyFill="1" applyAlignment="1">
      <alignment horizontal="left"/>
    </xf>
    <xf numFmtId="165" fontId="0" fillId="2" borderId="0" xfId="0" applyNumberFormat="1" applyFill="1"/>
    <xf numFmtId="0" fontId="4" fillId="2" borderId="0" xfId="0" applyFont="1" applyFill="1" applyAlignment="1" applyProtection="1">
      <alignment wrapText="1"/>
      <protection locked="0"/>
    </xf>
    <xf numFmtId="165" fontId="2" fillId="2" borderId="0" xfId="0" applyNumberFormat="1" applyFont="1" applyFill="1"/>
    <xf numFmtId="165" fontId="0" fillId="0" borderId="0" xfId="2" applyNumberFormat="1" applyFont="1" applyFill="1"/>
    <xf numFmtId="43" fontId="2" fillId="2" borderId="0" xfId="1" applyFont="1" applyFill="1"/>
    <xf numFmtId="0" fontId="4" fillId="0" borderId="0" xfId="0" applyFont="1"/>
    <xf numFmtId="0" fontId="4" fillId="0" borderId="0" xfId="0" applyFont="1" applyAlignment="1">
      <alignment horizontal="left"/>
    </xf>
    <xf numFmtId="0" fontId="4" fillId="0" borderId="0" xfId="0" applyFon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4" fillId="0" borderId="0" xfId="0" applyFont="1" applyAlignment="1" applyProtection="1">
      <alignment horizontal="center" wrapText="1"/>
      <protection locked="0"/>
    </xf>
    <xf numFmtId="0" fontId="4" fillId="0" borderId="0" xfId="0" applyFont="1" applyAlignment="1">
      <alignment wrapText="1"/>
    </xf>
    <xf numFmtId="165" fontId="4" fillId="0" borderId="0" xfId="0" applyNumberFormat="1" applyFont="1"/>
    <xf numFmtId="0" fontId="4" fillId="0" borderId="0" xfId="0" applyFont="1" applyAlignment="1">
      <alignment horizontal="center"/>
    </xf>
    <xf numFmtId="165" fontId="4" fillId="0" borderId="0" xfId="1" applyNumberFormat="1" applyFont="1"/>
    <xf numFmtId="43" fontId="4" fillId="0" borderId="0" xfId="1" applyFont="1"/>
    <xf numFmtId="165" fontId="5" fillId="0" borderId="0" xfId="1" applyNumberFormat="1" applyFont="1"/>
    <xf numFmtId="0" fontId="4" fillId="2" borderId="0" xfId="0" applyFont="1" applyFill="1" applyAlignment="1">
      <alignment wrapText="1"/>
    </xf>
    <xf numFmtId="0" fontId="4" fillId="2" borderId="0" xfId="0" applyFont="1" applyFill="1" applyAlignment="1">
      <alignment horizontal="left"/>
    </xf>
    <xf numFmtId="0" fontId="5" fillId="2" borderId="0" xfId="0" applyFont="1" applyFill="1" applyAlignment="1">
      <alignment horizontal="left"/>
    </xf>
    <xf numFmtId="165" fontId="4" fillId="2" borderId="0" xfId="1" applyNumberFormat="1" applyFont="1" applyFill="1"/>
    <xf numFmtId="0" fontId="4" fillId="2" borderId="0" xfId="0" applyFont="1" applyFill="1"/>
    <xf numFmtId="0" fontId="5" fillId="0" borderId="0" xfId="0" applyFont="1" applyAlignment="1">
      <alignment horizontal="left"/>
    </xf>
    <xf numFmtId="165" fontId="4" fillId="0" borderId="0" xfId="1" applyNumberFormat="1" applyFont="1" applyFill="1"/>
    <xf numFmtId="164" fontId="4" fillId="0" borderId="0" xfId="1" applyNumberFormat="1" applyFont="1" applyFill="1"/>
    <xf numFmtId="165" fontId="5" fillId="0" borderId="0" xfId="1" applyNumberFormat="1" applyFont="1" applyFill="1"/>
    <xf numFmtId="165" fontId="4" fillId="2" borderId="0" xfId="0" applyNumberFormat="1" applyFont="1" applyFill="1"/>
    <xf numFmtId="0" fontId="0" fillId="0" borderId="0" xfId="0" applyAlignment="1">
      <alignment horizontal="center" wrapText="1"/>
    </xf>
    <xf numFmtId="8" fontId="0" fillId="0" borderId="0" xfId="0" applyNumberFormat="1"/>
    <xf numFmtId="0" fontId="2" fillId="0" borderId="0" xfId="0" applyFont="1" applyAlignment="1">
      <alignment wrapText="1"/>
    </xf>
    <xf numFmtId="0" fontId="5" fillId="0" borderId="0" xfId="0" applyFont="1"/>
    <xf numFmtId="0" fontId="5" fillId="0" borderId="0" xfId="0" applyFont="1" applyAlignment="1">
      <alignment horizontal="center"/>
    </xf>
    <xf numFmtId="0" fontId="5" fillId="0" borderId="0" xfId="0" applyFont="1" applyAlignment="1">
      <alignment wrapText="1"/>
    </xf>
    <xf numFmtId="0" fontId="5" fillId="2" borderId="0" xfId="0" applyFont="1" applyFill="1" applyAlignment="1">
      <alignment wrapText="1"/>
    </xf>
    <xf numFmtId="165" fontId="4" fillId="3" borderId="0" xfId="0" applyNumberFormat="1" applyFont="1" applyFill="1"/>
    <xf numFmtId="165" fontId="4" fillId="4" borderId="0" xfId="0" applyNumberFormat="1" applyFont="1" applyFill="1"/>
    <xf numFmtId="0" fontId="0" fillId="5" borderId="0" xfId="0" applyFill="1"/>
    <xf numFmtId="0" fontId="2" fillId="5" borderId="0" xfId="0" applyFont="1" applyFill="1" applyAlignment="1">
      <alignment horizontal="center" wrapText="1"/>
    </xf>
    <xf numFmtId="0" fontId="0" fillId="6" borderId="0" xfId="0" applyFill="1"/>
    <xf numFmtId="0" fontId="2" fillId="6" borderId="0" xfId="0" applyFont="1" applyFill="1" applyAlignment="1">
      <alignment horizontal="center"/>
    </xf>
    <xf numFmtId="166" fontId="4" fillId="5" borderId="1" xfId="2" applyNumberFormat="1" applyFont="1" applyFill="1" applyBorder="1"/>
    <xf numFmtId="166" fontId="4" fillId="6" borderId="2" xfId="2" applyNumberFormat="1" applyFont="1" applyFill="1" applyBorder="1"/>
    <xf numFmtId="0" fontId="0" fillId="7" borderId="0" xfId="0" applyFill="1" applyAlignment="1" applyProtection="1">
      <alignment horizontal="center" wrapText="1"/>
      <protection locked="0"/>
    </xf>
    <xf numFmtId="0" fontId="0" fillId="7" borderId="0" xfId="0" applyFill="1" applyAlignment="1">
      <alignment wrapText="1"/>
    </xf>
    <xf numFmtId="43" fontId="4" fillId="0" borderId="0" xfId="1" applyFont="1" applyFill="1"/>
    <xf numFmtId="0" fontId="2" fillId="2" borderId="0" xfId="0" applyFont="1" applyFill="1" applyAlignment="1">
      <alignment horizontal="center"/>
    </xf>
  </cellXfs>
  <cellStyles count="3">
    <cellStyle name="Comma" xfId="1" builtinId="3"/>
    <cellStyle name="Currency" xfId="2" builtinId="4"/>
    <cellStyle name="Normal" xfId="0" builtinId="0"/>
  </cellStyles>
  <dxfs count="10">
    <dxf>
      <fill>
        <patternFill>
          <bgColor rgb="FFFF000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418"/>
  <sheetViews>
    <sheetView tabSelected="1" zoomScale="85" zoomScaleNormal="85" workbookViewId="0">
      <selection activeCell="I16" sqref="I16"/>
    </sheetView>
  </sheetViews>
  <sheetFormatPr defaultRowHeight="15" outlineLevelRow="2" outlineLevelCol="1" x14ac:dyDescent="0.25"/>
  <cols>
    <col min="1" max="1" width="9.140625" style="2"/>
    <col min="2" max="2" width="59.5703125" customWidth="1"/>
    <col min="3" max="3" width="15.42578125" customWidth="1"/>
    <col min="4" max="4" width="16.28515625" customWidth="1"/>
    <col min="5" max="5" width="14.5703125" customWidth="1"/>
    <col min="6" max="6" width="16.42578125" customWidth="1"/>
    <col min="7" max="7" width="17" customWidth="1"/>
    <col min="8" max="8" width="15" customWidth="1"/>
    <col min="9" max="10" width="15.42578125" customWidth="1"/>
    <col min="11" max="13" width="14.28515625" customWidth="1"/>
    <col min="14" max="14" width="15" customWidth="1"/>
    <col min="15" max="15" width="28.5703125" hidden="1" customWidth="1" outlineLevel="1"/>
    <col min="16" max="16" width="79.140625" hidden="1" customWidth="1" outlineLevel="1"/>
    <col min="17" max="17" width="17" customWidth="1" collapsed="1"/>
    <col min="18" max="18" width="17" customWidth="1"/>
  </cols>
  <sheetData>
    <row r="2" spans="1:18" x14ac:dyDescent="0.25">
      <c r="I2" s="16"/>
    </row>
    <row r="3" spans="1:18" x14ac:dyDescent="0.25">
      <c r="A3" s="75" t="s">
        <v>0</v>
      </c>
      <c r="B3" s="75"/>
      <c r="C3" s="75"/>
      <c r="D3" s="75"/>
      <c r="E3" s="75"/>
      <c r="F3" s="75"/>
      <c r="G3" s="75"/>
      <c r="H3" s="75"/>
      <c r="I3" s="75"/>
      <c r="J3" s="75"/>
      <c r="K3" s="75"/>
      <c r="L3" s="75"/>
      <c r="M3" s="75"/>
      <c r="N3" s="75"/>
      <c r="O3" s="75"/>
      <c r="P3" s="75"/>
      <c r="Q3" s="66"/>
      <c r="R3" s="68"/>
    </row>
    <row r="4" spans="1:18" x14ac:dyDescent="0.25">
      <c r="A4" s="9"/>
      <c r="B4" s="5"/>
      <c r="C4" s="5"/>
      <c r="D4" s="5"/>
      <c r="E4" s="5"/>
      <c r="F4" s="5"/>
      <c r="G4" s="5"/>
      <c r="H4" s="5"/>
      <c r="I4" s="5"/>
      <c r="J4" s="5"/>
      <c r="K4" s="5"/>
      <c r="L4" s="5"/>
      <c r="M4" s="5"/>
      <c r="N4" s="5"/>
      <c r="O4" s="5"/>
      <c r="P4" s="6"/>
      <c r="Q4" s="66"/>
      <c r="R4" s="68"/>
    </row>
    <row r="5" spans="1:18" ht="30" x14ac:dyDescent="0.25">
      <c r="A5" s="5" t="s">
        <v>1</v>
      </c>
      <c r="B5" s="3" t="s">
        <v>2</v>
      </c>
      <c r="C5" s="3" t="s">
        <v>3</v>
      </c>
      <c r="D5" s="3" t="s">
        <v>4</v>
      </c>
      <c r="E5" s="3" t="s">
        <v>5</v>
      </c>
      <c r="F5" s="3" t="s">
        <v>6</v>
      </c>
      <c r="G5" s="4" t="s">
        <v>7</v>
      </c>
      <c r="H5" s="4" t="s">
        <v>8</v>
      </c>
      <c r="I5" s="4" t="s">
        <v>9</v>
      </c>
      <c r="J5" s="4" t="s">
        <v>10</v>
      </c>
      <c r="K5" s="4" t="s">
        <v>11</v>
      </c>
      <c r="L5" s="4" t="s">
        <v>12</v>
      </c>
      <c r="M5" s="4" t="s">
        <v>13</v>
      </c>
      <c r="N5" s="4" t="s">
        <v>14</v>
      </c>
      <c r="O5" s="4" t="s">
        <v>15</v>
      </c>
      <c r="P5" s="3" t="s">
        <v>16</v>
      </c>
      <c r="Q5" s="67" t="s">
        <v>187</v>
      </c>
      <c r="R5" s="69">
        <v>2027</v>
      </c>
    </row>
    <row r="6" spans="1:18" ht="18" customHeight="1" outlineLevel="1" x14ac:dyDescent="0.25">
      <c r="A6" s="25"/>
      <c r="B6" s="26"/>
      <c r="C6" s="26"/>
      <c r="D6" s="26"/>
      <c r="E6" s="26"/>
      <c r="F6" s="26"/>
      <c r="G6" s="27"/>
      <c r="H6" s="27"/>
      <c r="I6" s="27"/>
      <c r="J6" s="27"/>
      <c r="K6" s="27"/>
      <c r="L6" s="27"/>
      <c r="M6" s="27"/>
      <c r="N6" s="27"/>
      <c r="O6" s="27"/>
      <c r="P6" s="26"/>
    </row>
    <row r="7" spans="1:18" s="35" customFormat="1" ht="30" outlineLevel="2" x14ac:dyDescent="0.25">
      <c r="B7" s="36" t="str">
        <f>'T&amp;D'!B7</f>
        <v>Small Tools</v>
      </c>
      <c r="C7" s="41" t="str">
        <f>'T&amp;D'!C7</f>
        <v>601-220</v>
      </c>
      <c r="D7" s="36">
        <f>'T&amp;D'!D7</f>
        <v>54042</v>
      </c>
      <c r="E7" s="36">
        <f>'T&amp;D'!E7</f>
        <v>62060</v>
      </c>
      <c r="F7" s="44">
        <f>'T&amp;D'!F7</f>
        <v>15616</v>
      </c>
      <c r="G7" s="45">
        <f>'T&amp;D'!G7</f>
        <v>0</v>
      </c>
      <c r="H7" s="46">
        <f>'T&amp;D'!H7</f>
        <v>15616</v>
      </c>
      <c r="I7" s="45">
        <f>'T&amp;D'!I7</f>
        <v>2623.4879999999976</v>
      </c>
      <c r="J7" s="46">
        <f>'T&amp;D'!J7</f>
        <v>18239.487999999998</v>
      </c>
      <c r="K7" s="45">
        <f>'T&amp;D'!K7</f>
        <v>3064.2339839999986</v>
      </c>
      <c r="L7" s="46">
        <f>'T&amp;D'!L7</f>
        <v>21303.721983999996</v>
      </c>
      <c r="M7" s="45">
        <f>'T&amp;D'!M7</f>
        <v>3579.0252933119991</v>
      </c>
      <c r="N7" s="46">
        <f>'T&amp;D'!N7</f>
        <v>24882.747277311995</v>
      </c>
      <c r="O7" s="35" t="s">
        <v>17</v>
      </c>
      <c r="P7" s="41" t="str">
        <f>'T&amp;D'!P7</f>
        <v>To replace/purchase damaged or worn out tools; i.e., shovels, tampers, wrenches, pneumatic tools and cutting blades.</v>
      </c>
    </row>
    <row r="8" spans="1:18" s="35" customFormat="1" outlineLevel="2" x14ac:dyDescent="0.25">
      <c r="B8" s="36" t="str">
        <f>'T&amp;D'!B8</f>
        <v>Gravel/Stone</v>
      </c>
      <c r="C8" s="41" t="str">
        <f>'T&amp;D'!C8</f>
        <v>601-220</v>
      </c>
      <c r="D8" s="36">
        <f>'T&amp;D'!D8</f>
        <v>54271</v>
      </c>
      <c r="E8" s="36">
        <f>'T&amp;D'!E8</f>
        <v>62060</v>
      </c>
      <c r="F8" s="44">
        <f>'T&amp;D'!F8</f>
        <v>49834</v>
      </c>
      <c r="G8" s="45">
        <f>'T&amp;D'!G8</f>
        <v>0</v>
      </c>
      <c r="H8" s="46">
        <f>'T&amp;D'!H8</f>
        <v>49834</v>
      </c>
      <c r="I8" s="45">
        <f>'T&amp;D'!I8</f>
        <v>5331.241320000001</v>
      </c>
      <c r="J8" s="46">
        <f>'T&amp;D'!J8</f>
        <v>55165.241320000001</v>
      </c>
      <c r="K8" s="45">
        <f>'T&amp;D'!K8</f>
        <v>5901.5775164136066</v>
      </c>
      <c r="L8" s="46">
        <f>'T&amp;D'!L8</f>
        <v>61066.818836413608</v>
      </c>
      <c r="M8" s="45">
        <f>'T&amp;D'!M8</f>
        <v>6532.9282791195365</v>
      </c>
      <c r="N8" s="46">
        <f>'T&amp;D'!N8</f>
        <v>67599.747115533144</v>
      </c>
      <c r="O8" s="35" t="s">
        <v>17</v>
      </c>
      <c r="P8" s="41" t="str">
        <f>'T&amp;D'!P8</f>
        <v>This material is needed to replace excavated material from the trench when unusable</v>
      </c>
    </row>
    <row r="9" spans="1:18" s="35" customFormat="1" ht="30" outlineLevel="2" x14ac:dyDescent="0.25">
      <c r="B9" s="36" t="str">
        <f>'T&amp;D'!B9</f>
        <v>Asphalt Products</v>
      </c>
      <c r="C9" s="41" t="str">
        <f>'T&amp;D'!C9</f>
        <v>601-220</v>
      </c>
      <c r="D9" s="36">
        <f>'T&amp;D'!D9</f>
        <v>54280</v>
      </c>
      <c r="E9" s="36">
        <f>'T&amp;D'!E9</f>
        <v>62060</v>
      </c>
      <c r="F9" s="44">
        <f>'T&amp;D'!F9</f>
        <v>65969</v>
      </c>
      <c r="G9" s="45">
        <f>'T&amp;D'!G9</f>
        <v>0</v>
      </c>
      <c r="H9" s="46">
        <f>'T&amp;D'!H9</f>
        <v>65969</v>
      </c>
      <c r="I9" s="45">
        <f>'T&amp;D'!I9</f>
        <v>7238.1186799999996</v>
      </c>
      <c r="J9" s="46">
        <f>'T&amp;D'!J9</f>
        <v>73207.11868</v>
      </c>
      <c r="K9" s="45">
        <f>'T&amp;D'!K9</f>
        <v>8032.2850615696079</v>
      </c>
      <c r="L9" s="46">
        <f>'T&amp;D'!L9</f>
        <v>81239.403741569608</v>
      </c>
      <c r="M9" s="45">
        <f>'T&amp;D'!M9</f>
        <v>8913.5873785250151</v>
      </c>
      <c r="N9" s="46">
        <f>'T&amp;D'!N9</f>
        <v>90152.991120094623</v>
      </c>
      <c r="O9" s="35" t="s">
        <v>17</v>
      </c>
      <c r="P9" s="41" t="str">
        <f>'T&amp;D'!P9</f>
        <v>To temporarily repair excavations for public safety and road integrity untill settling and permanent road repair can be made.</v>
      </c>
    </row>
    <row r="10" spans="1:18" s="35" customFormat="1" ht="30" outlineLevel="2" x14ac:dyDescent="0.25">
      <c r="B10" s="36" t="str">
        <f>'T&amp;D'!B10</f>
        <v>Paint Supplies</v>
      </c>
      <c r="C10" s="41" t="str">
        <f>'T&amp;D'!C10</f>
        <v>601-220</v>
      </c>
      <c r="D10" s="36">
        <f>'T&amp;D'!D10</f>
        <v>54767</v>
      </c>
      <c r="E10" s="36">
        <f>'T&amp;D'!E10</f>
        <v>62060</v>
      </c>
      <c r="F10" s="44">
        <f>'T&amp;D'!F10</f>
        <v>12032</v>
      </c>
      <c r="G10" s="45">
        <f>'T&amp;D'!G10</f>
        <v>0</v>
      </c>
      <c r="H10" s="46">
        <f>'T&amp;D'!H10</f>
        <v>12032</v>
      </c>
      <c r="I10" s="45">
        <f>'T&amp;D'!I10</f>
        <v>1203.2000000000007</v>
      </c>
      <c r="J10" s="46">
        <f>'T&amp;D'!J10</f>
        <v>13235.2</v>
      </c>
      <c r="K10" s="45">
        <f>'T&amp;D'!K10</f>
        <v>1323.5200000000004</v>
      </c>
      <c r="L10" s="46">
        <f>'T&amp;D'!L10</f>
        <v>14558.720000000001</v>
      </c>
      <c r="M10" s="45">
        <f>'T&amp;D'!M10</f>
        <v>1455.8720000000012</v>
      </c>
      <c r="N10" s="46">
        <f>'T&amp;D'!N10</f>
        <v>16014.592000000002</v>
      </c>
      <c r="O10" s="35" t="s">
        <v>17</v>
      </c>
      <c r="P10" s="41" t="str">
        <f>'T&amp;D'!P10</f>
        <v>This is marking paint used in accordance with Dig Safe rules and regulations to identify our underground appurtenances</v>
      </c>
    </row>
    <row r="11" spans="1:18" s="35" customFormat="1" ht="30" outlineLevel="2" x14ac:dyDescent="0.25">
      <c r="B11" s="36" t="str">
        <f>'T&amp;D'!B11</f>
        <v>Pipe</v>
      </c>
      <c r="C11" s="41" t="str">
        <f>'T&amp;D'!C11</f>
        <v>601-220</v>
      </c>
      <c r="D11" s="36">
        <f>'T&amp;D'!D11</f>
        <v>54776</v>
      </c>
      <c r="E11" s="36">
        <f>'T&amp;D'!E11</f>
        <v>62060</v>
      </c>
      <c r="F11" s="44">
        <f>'T&amp;D'!F11</f>
        <v>35117.620000000003</v>
      </c>
      <c r="G11" s="45">
        <f>'T&amp;D'!G11</f>
        <v>0</v>
      </c>
      <c r="H11" s="46">
        <f>'T&amp;D'!H11</f>
        <v>35117.620000000003</v>
      </c>
      <c r="I11" s="45">
        <f>'T&amp;D'!I11</f>
        <v>5752.2661559999979</v>
      </c>
      <c r="J11" s="46">
        <f>'T&amp;D'!J11</f>
        <v>40869.886156</v>
      </c>
      <c r="K11" s="45">
        <f>'T&amp;D'!K11</f>
        <v>6694.4873523528004</v>
      </c>
      <c r="L11" s="46">
        <f>'T&amp;D'!L11</f>
        <v>47564.373508352801</v>
      </c>
      <c r="M11" s="45">
        <f>'T&amp;D'!M11</f>
        <v>7791.0443806681869</v>
      </c>
      <c r="N11" s="46">
        <f>'T&amp;D'!N11</f>
        <v>55355.417889020988</v>
      </c>
      <c r="O11" s="35" t="s">
        <v>17</v>
      </c>
      <c r="P11" s="41" t="str">
        <f>'T&amp;D'!P11</f>
        <v>Historical data shows that as infrastructure ages, services and mains need to be repaired or replace. Also used to install/repair fire supplys.</v>
      </c>
    </row>
    <row r="12" spans="1:18" s="35" customFormat="1" ht="45" outlineLevel="2" x14ac:dyDescent="0.25">
      <c r="B12" s="36" t="str">
        <f>'T&amp;D'!B12</f>
        <v>Miscellaneous Materials</v>
      </c>
      <c r="C12" s="41" t="str">
        <f>'T&amp;D'!C12</f>
        <v>601-220</v>
      </c>
      <c r="D12" s="36">
        <f>'T&amp;D'!D12</f>
        <v>54830</v>
      </c>
      <c r="E12" s="36">
        <f>'T&amp;D'!E12</f>
        <v>62060</v>
      </c>
      <c r="F12" s="44">
        <f>'T&amp;D'!F12</f>
        <v>4577</v>
      </c>
      <c r="G12" s="45">
        <f>'T&amp;D'!G12</f>
        <v>0</v>
      </c>
      <c r="H12" s="46">
        <f>'T&amp;D'!H12</f>
        <v>4577</v>
      </c>
      <c r="I12" s="45">
        <f>'T&amp;D'!I12</f>
        <v>654.51100000000042</v>
      </c>
      <c r="J12" s="46">
        <f>'T&amp;D'!J12</f>
        <v>5231.5110000000004</v>
      </c>
      <c r="K12" s="45">
        <f>'T&amp;D'!K12</f>
        <v>748.10607299999992</v>
      </c>
      <c r="L12" s="46">
        <f>'T&amp;D'!L12</f>
        <v>5979.6170730000003</v>
      </c>
      <c r="M12" s="45">
        <f>'T&amp;D'!M12</f>
        <v>855.08524143900013</v>
      </c>
      <c r="N12" s="46">
        <f>'T&amp;D'!N12</f>
        <v>6834.7023144390005</v>
      </c>
      <c r="O12" s="35" t="s">
        <v>17</v>
      </c>
      <c r="P12" s="41" t="str">
        <f>'T&amp;D'!P12</f>
        <v>This is for items not normally covered; i.e., disinfectant, marking flags. They are necessary items to meet best practices and safety practices required by AWWA and DOH</v>
      </c>
    </row>
    <row r="13" spans="1:18" s="35" customFormat="1" ht="16.5" customHeight="1" outlineLevel="2" x14ac:dyDescent="0.25">
      <c r="B13" s="36" t="str">
        <f>'T&amp;D'!B13</f>
        <v>Valves &amp; Gate Valves</v>
      </c>
      <c r="C13" s="41" t="str">
        <f>'T&amp;D'!C13</f>
        <v>601-220</v>
      </c>
      <c r="D13" s="36">
        <f>'T&amp;D'!D13</f>
        <v>57008</v>
      </c>
      <c r="E13" s="36">
        <f>'T&amp;D'!E13</f>
        <v>62060</v>
      </c>
      <c r="F13" s="44">
        <f>'T&amp;D'!F13</f>
        <v>64442.39</v>
      </c>
      <c r="G13" s="45">
        <f>'T&amp;D'!G13</f>
        <v>0</v>
      </c>
      <c r="H13" s="46">
        <f>'T&amp;D'!H13</f>
        <v>64442.39</v>
      </c>
      <c r="I13" s="45">
        <f>'T&amp;D'!I13</f>
        <v>23540.805066999994</v>
      </c>
      <c r="J13" s="46">
        <f>'T&amp;D'!J13</f>
        <v>87983.195066999993</v>
      </c>
      <c r="K13" s="45">
        <f>'T&amp;D'!K13</f>
        <v>32140.261157975096</v>
      </c>
      <c r="L13" s="46">
        <f>'T&amp;D'!L13</f>
        <v>120123.45622497509</v>
      </c>
      <c r="M13" s="45">
        <f>'T&amp;D'!M13</f>
        <v>43881.098558983387</v>
      </c>
      <c r="N13" s="46">
        <f>'T&amp;D'!N13</f>
        <v>164004.55478395848</v>
      </c>
      <c r="O13" s="35" t="s">
        <v>17</v>
      </c>
      <c r="P13" s="41" t="str">
        <f>'T&amp;D'!P13</f>
        <v xml:space="preserve">Gate Valves are an integral part of fire protection and within our distribution system. They are needed for isolation of water mains during repairs. </v>
      </c>
    </row>
    <row r="14" spans="1:18" s="35" customFormat="1" ht="16.5" customHeight="1" outlineLevel="2" x14ac:dyDescent="0.25">
      <c r="B14" s="36" t="str">
        <f>'T&amp;D'!B14</f>
        <v>Fittings</v>
      </c>
      <c r="C14" s="41" t="str">
        <f>'T&amp;D'!C14</f>
        <v>601-220</v>
      </c>
      <c r="D14" s="36">
        <f>'T&amp;D'!D14</f>
        <v>57010</v>
      </c>
      <c r="E14" s="36">
        <f>'T&amp;D'!E14</f>
        <v>62060</v>
      </c>
      <c r="F14" s="44">
        <f>'T&amp;D'!F14</f>
        <v>135254.42000000001</v>
      </c>
      <c r="G14" s="45">
        <f>'T&amp;D'!G14</f>
        <v>0</v>
      </c>
      <c r="H14" s="46">
        <f>'T&amp;D'!H14</f>
        <v>135254.42000000001</v>
      </c>
      <c r="I14" s="45">
        <f>'T&amp;D'!I14</f>
        <v>27997.664940000017</v>
      </c>
      <c r="J14" s="46">
        <f>'T&amp;D'!J14</f>
        <v>163252.08494000003</v>
      </c>
      <c r="K14" s="45">
        <f>'T&amp;D'!K14</f>
        <v>33793.181582580029</v>
      </c>
      <c r="L14" s="46">
        <f>'T&amp;D'!L14</f>
        <v>197045.26652258006</v>
      </c>
      <c r="M14" s="45">
        <f>'T&amp;D'!M14</f>
        <v>40788.370170174079</v>
      </c>
      <c r="N14" s="46">
        <f>'T&amp;D'!N14</f>
        <v>237833.63669275414</v>
      </c>
      <c r="P14" s="41" t="str">
        <f>'T&amp;D'!P14</f>
        <v>Brass fittings, service saddles, repair clamps, tapping sleeves etc are used in the repair, installation and maintenance of the distribution system</v>
      </c>
    </row>
    <row r="15" spans="1:18" s="35" customFormat="1" ht="17.25" customHeight="1" outlineLevel="2" x14ac:dyDescent="0.25">
      <c r="B15" s="36" t="str">
        <f>'T&amp;D'!B15</f>
        <v>Gate/Service Boxes</v>
      </c>
      <c r="C15" s="41" t="str">
        <f>'T&amp;D'!C15</f>
        <v>601-220</v>
      </c>
      <c r="D15" s="36">
        <f>'T&amp;D'!D15</f>
        <v>57012</v>
      </c>
      <c r="E15" s="36">
        <f>'T&amp;D'!E15</f>
        <v>62060</v>
      </c>
      <c r="F15" s="44">
        <f>'T&amp;D'!F15</f>
        <v>63011.06</v>
      </c>
      <c r="G15" s="45">
        <f>'T&amp;D'!G15</f>
        <v>0</v>
      </c>
      <c r="H15" s="46">
        <f>'T&amp;D'!H15</f>
        <v>63011.06</v>
      </c>
      <c r="I15" s="45">
        <f>'T&amp;D'!I15</f>
        <v>29873.543546000001</v>
      </c>
      <c r="J15" s="46">
        <f>'T&amp;D'!J15</f>
        <v>92884.603545999998</v>
      </c>
      <c r="K15" s="45">
        <f>'T&amp;D'!K15</f>
        <v>44036.590541158599</v>
      </c>
      <c r="L15" s="46">
        <f>'T&amp;D'!L15</f>
        <v>136921.1940871586</v>
      </c>
      <c r="M15" s="45">
        <f>'T&amp;D'!M15</f>
        <v>64914.33811672189</v>
      </c>
      <c r="N15" s="46">
        <f>'T&amp;D'!N15</f>
        <v>201835.53220388049</v>
      </c>
      <c r="P15" s="41" t="str">
        <f>'T&amp;D'!P15</f>
        <v>These are required for the replacement of devective gate and service boxes along with the installation of new services and gate valves</v>
      </c>
    </row>
    <row r="16" spans="1:18" s="35" customFormat="1" ht="17.25" customHeight="1" outlineLevel="2" x14ac:dyDescent="0.25">
      <c r="B16" s="36" t="str">
        <f>'T&amp;D'!B16</f>
        <v>Copper</v>
      </c>
      <c r="C16" s="41" t="str">
        <f>'T&amp;D'!C16</f>
        <v>601-220</v>
      </c>
      <c r="D16" s="36">
        <f>'T&amp;D'!D16</f>
        <v>57026</v>
      </c>
      <c r="E16" s="36">
        <f>'T&amp;D'!E16</f>
        <v>62060</v>
      </c>
      <c r="F16" s="44">
        <f>'T&amp;D'!F16</f>
        <v>37245.919999999998</v>
      </c>
      <c r="G16" s="45">
        <f>'T&amp;D'!G16</f>
        <v>0</v>
      </c>
      <c r="H16" s="46">
        <f>'T&amp;D'!H16</f>
        <v>37245.919999999998</v>
      </c>
      <c r="I16" s="45">
        <f>'T&amp;D'!I16</f>
        <v>12268.806047999999</v>
      </c>
      <c r="J16" s="46">
        <f>'T&amp;D'!J16</f>
        <v>49514.726047999997</v>
      </c>
      <c r="K16" s="45">
        <f>'T&amp;D'!K16</f>
        <v>16310.150760211196</v>
      </c>
      <c r="L16" s="46">
        <f>'T&amp;D'!L16</f>
        <v>65824.876808211193</v>
      </c>
      <c r="M16" s="45">
        <f>'T&amp;D'!M16</f>
        <v>21682.714420624761</v>
      </c>
      <c r="N16" s="46">
        <f>'T&amp;D'!N16</f>
        <v>87507.591228835954</v>
      </c>
      <c r="P16" s="41" t="str">
        <f>'T&amp;D'!P16</f>
        <v xml:space="preserve">This material is needed for new service installation and repair of existing services. </v>
      </c>
    </row>
    <row r="17" spans="1:18" s="35" customFormat="1" ht="30.75" outlineLevel="2" thickBot="1" x14ac:dyDescent="0.3">
      <c r="B17" s="36" t="str">
        <f>'T&amp;D'!B17</f>
        <v>Hydrants &amp; Hydrant Parts</v>
      </c>
      <c r="C17" s="41" t="str">
        <f>'T&amp;D'!C17</f>
        <v>601-220</v>
      </c>
      <c r="D17" s="36">
        <f>'T&amp;D'!D17</f>
        <v>57030</v>
      </c>
      <c r="E17" s="36">
        <f>'T&amp;D'!E17</f>
        <v>62060</v>
      </c>
      <c r="F17" s="44">
        <f>'T&amp;D'!F17</f>
        <v>47658.04</v>
      </c>
      <c r="G17" s="45">
        <f>'T&amp;D'!G17</f>
        <v>0</v>
      </c>
      <c r="H17" s="46">
        <f>'T&amp;D'!H17</f>
        <v>47658.04</v>
      </c>
      <c r="I17" s="45">
        <f>'T&amp;D'!I17</f>
        <v>3231.2151120000053</v>
      </c>
      <c r="J17" s="46">
        <f>'T&amp;D'!J17</f>
        <v>50889.255112000006</v>
      </c>
      <c r="K17" s="45">
        <f>'T&amp;D'!K17</f>
        <v>3450.291496593607</v>
      </c>
      <c r="L17" s="46">
        <f>'T&amp;D'!L17</f>
        <v>54339.546608593613</v>
      </c>
      <c r="M17" s="45">
        <f>'T&amp;D'!M17</f>
        <v>3684.2212600626517</v>
      </c>
      <c r="N17" s="46">
        <f>'T&amp;D'!N17</f>
        <v>58023.767868656265</v>
      </c>
      <c r="O17" s="35" t="s">
        <v>17</v>
      </c>
      <c r="P17" s="41" t="str">
        <f>'T&amp;D'!P17</f>
        <v>Needed to Repair fire hydrants throughout the distribution system in order to provide fire protection for the general public</v>
      </c>
    </row>
    <row r="18" spans="1:18" s="35" customFormat="1" ht="15.75" outlineLevel="1" thickBot="1" x14ac:dyDescent="0.3">
      <c r="A18" s="43"/>
      <c r="B18" s="63" t="s">
        <v>18</v>
      </c>
      <c r="C18" s="47"/>
      <c r="D18" s="48"/>
      <c r="E18" s="49" t="s">
        <v>19</v>
      </c>
      <c r="F18" s="50">
        <f>SUM(F7:F17)</f>
        <v>530757.45000000007</v>
      </c>
      <c r="G18" s="50">
        <f t="shared" ref="G18:N18" si="0">SUM(G7:G17)</f>
        <v>0</v>
      </c>
      <c r="H18" s="50">
        <f>SUM(H7:H17)</f>
        <v>530757.45000000007</v>
      </c>
      <c r="I18" s="64">
        <f t="shared" si="0"/>
        <v>119714.85986900001</v>
      </c>
      <c r="J18" s="56">
        <f t="shared" si="0"/>
        <v>650472.30986900011</v>
      </c>
      <c r="K18" s="64">
        <f t="shared" si="0"/>
        <v>155494.68552585453</v>
      </c>
      <c r="L18" s="56">
        <f t="shared" si="0"/>
        <v>805966.99539485469</v>
      </c>
      <c r="M18" s="65">
        <f t="shared" si="0"/>
        <v>204078.28509963054</v>
      </c>
      <c r="N18" s="50">
        <f t="shared" si="0"/>
        <v>1010045.2804944852</v>
      </c>
      <c r="O18" s="51"/>
      <c r="P18" s="47"/>
      <c r="Q18" s="70">
        <f>+I18+K18</f>
        <v>275209.5453948545</v>
      </c>
      <c r="R18" s="71">
        <f>+M18</f>
        <v>204078.28509963054</v>
      </c>
    </row>
    <row r="19" spans="1:18" s="35" customFormat="1" outlineLevel="1" x14ac:dyDescent="0.25">
      <c r="A19" s="43"/>
      <c r="B19" s="41"/>
      <c r="C19" s="41"/>
      <c r="D19" s="36"/>
      <c r="E19" s="52"/>
      <c r="F19" s="53"/>
      <c r="G19" s="54"/>
      <c r="H19" s="55"/>
      <c r="I19" s="54"/>
      <c r="J19" s="55"/>
      <c r="K19" s="54"/>
      <c r="L19" s="55"/>
      <c r="M19" s="55"/>
      <c r="N19" s="55"/>
      <c r="P19" s="41"/>
    </row>
    <row r="20" spans="1:18" s="35" customFormat="1" ht="15.75" outlineLevel="2" thickBot="1" x14ac:dyDescent="0.3">
      <c r="A20" s="43"/>
      <c r="B20" s="36" t="str">
        <f>'T&amp;D'!B18</f>
        <v>Professional Engineering Fees</v>
      </c>
      <c r="C20" s="41" t="str">
        <f>'T&amp;D'!C18</f>
        <v>601-220</v>
      </c>
      <c r="D20" s="36">
        <f>'T&amp;D'!D18</f>
        <v>53305</v>
      </c>
      <c r="E20" s="36">
        <f>'T&amp;D'!E18</f>
        <v>63160</v>
      </c>
      <c r="F20" s="44">
        <f>'T&amp;D'!F18</f>
        <v>39468</v>
      </c>
      <c r="G20" s="45">
        <f>'T&amp;D'!G18</f>
        <v>0</v>
      </c>
      <c r="H20" s="46">
        <f>'T&amp;D'!H18</f>
        <v>39468</v>
      </c>
      <c r="I20" s="45">
        <f>'T&amp;D'!I18</f>
        <v>4609.8623999999982</v>
      </c>
      <c r="J20" s="46">
        <f>'T&amp;D'!J18</f>
        <v>44077.862399999998</v>
      </c>
      <c r="K20" s="45">
        <f>'T&amp;D'!K18</f>
        <v>5148.2943283200002</v>
      </c>
      <c r="L20" s="46">
        <f>'T&amp;D'!L18</f>
        <v>49226.156728319998</v>
      </c>
      <c r="M20" s="45">
        <f>'T&amp;D'!M18</f>
        <v>5749.6151058677788</v>
      </c>
      <c r="N20" s="46">
        <f>'T&amp;D'!N18</f>
        <v>54975.771834187777</v>
      </c>
      <c r="O20" s="35" t="s">
        <v>17</v>
      </c>
      <c r="P20" s="41" t="str">
        <f>'T&amp;D'!P18</f>
        <v>T&amp;D is required to pay road opening fees in Providence, Cranston and Smithfield</v>
      </c>
    </row>
    <row r="21" spans="1:18" s="35" customFormat="1" ht="15.75" outlineLevel="1" thickBot="1" x14ac:dyDescent="0.3">
      <c r="A21" s="43"/>
      <c r="B21" s="63" t="s">
        <v>20</v>
      </c>
      <c r="C21" s="51"/>
      <c r="D21" s="48"/>
      <c r="E21" s="49" t="s">
        <v>21</v>
      </c>
      <c r="F21" s="56">
        <f>SUM(F20)</f>
        <v>39468</v>
      </c>
      <c r="G21" s="56">
        <f t="shared" ref="G21:N21" si="1">SUM(G20)</f>
        <v>0</v>
      </c>
      <c r="H21" s="56">
        <f t="shared" si="1"/>
        <v>39468</v>
      </c>
      <c r="I21" s="64">
        <f t="shared" si="1"/>
        <v>4609.8623999999982</v>
      </c>
      <c r="J21" s="56">
        <f t="shared" si="1"/>
        <v>44077.862399999998</v>
      </c>
      <c r="K21" s="64">
        <f t="shared" si="1"/>
        <v>5148.2943283200002</v>
      </c>
      <c r="L21" s="56">
        <f t="shared" si="1"/>
        <v>49226.156728319998</v>
      </c>
      <c r="M21" s="65">
        <f t="shared" si="1"/>
        <v>5749.6151058677788</v>
      </c>
      <c r="N21" s="56">
        <f t="shared" si="1"/>
        <v>54975.771834187777</v>
      </c>
      <c r="O21" s="51"/>
      <c r="P21" s="47"/>
      <c r="Q21" s="70">
        <f>+I21+K21</f>
        <v>9758.1567283199984</v>
      </c>
      <c r="R21" s="71">
        <f>+M21</f>
        <v>5749.6151058677788</v>
      </c>
    </row>
    <row r="23" spans="1:18" s="35" customFormat="1" ht="14.25" customHeight="1" outlineLevel="2" thickBot="1" x14ac:dyDescent="0.3">
      <c r="B23" s="36" t="str">
        <f>GM!B7</f>
        <v>Legal (Extended Services - Pannone, Lopes, Devereaux and O'Gara)</v>
      </c>
      <c r="C23" s="41" t="str">
        <f>GM!C7</f>
        <v>601-014</v>
      </c>
      <c r="D23" s="36">
        <f>GM!D7</f>
        <v>53200</v>
      </c>
      <c r="E23" s="36">
        <f>GM!E7</f>
        <v>63380</v>
      </c>
      <c r="F23" s="44">
        <f>GM!F7</f>
        <v>220805.83</v>
      </c>
      <c r="G23" s="45">
        <f>GM!G7</f>
        <v>0</v>
      </c>
      <c r="H23" s="46">
        <f>GM!H7</f>
        <v>220805.83</v>
      </c>
      <c r="I23" s="45">
        <f>GM!I7</f>
        <v>-20805.830000000002</v>
      </c>
      <c r="J23" s="46">
        <f>GM!J7</f>
        <v>200000</v>
      </c>
      <c r="K23" s="45">
        <f>GM!K7</f>
        <v>25000</v>
      </c>
      <c r="L23" s="46">
        <f>GM!L7</f>
        <v>225000</v>
      </c>
      <c r="M23" s="45">
        <f>GM!M7</f>
        <v>25000</v>
      </c>
      <c r="N23" s="46">
        <f>GM!N7</f>
        <v>250000</v>
      </c>
      <c r="P23" s="41">
        <f>GM!P7</f>
        <v>0</v>
      </c>
    </row>
    <row r="24" spans="1:18" ht="15.75" outlineLevel="1" thickBot="1" x14ac:dyDescent="0.3">
      <c r="B24" s="3" t="s">
        <v>22</v>
      </c>
      <c r="C24" s="6"/>
      <c r="D24" s="22"/>
      <c r="E24" s="29">
        <v>63380</v>
      </c>
      <c r="F24" s="30">
        <f>F23</f>
        <v>220805.83</v>
      </c>
      <c r="G24" s="30">
        <f t="shared" ref="G24:N24" si="2">G23</f>
        <v>0</v>
      </c>
      <c r="H24" s="30">
        <f t="shared" si="2"/>
        <v>220805.83</v>
      </c>
      <c r="I24" s="64">
        <f t="shared" si="2"/>
        <v>-20805.830000000002</v>
      </c>
      <c r="J24" s="56">
        <f t="shared" si="2"/>
        <v>200000</v>
      </c>
      <c r="K24" s="64">
        <f t="shared" si="2"/>
        <v>25000</v>
      </c>
      <c r="L24" s="56">
        <f t="shared" si="2"/>
        <v>225000</v>
      </c>
      <c r="M24" s="65">
        <f t="shared" si="2"/>
        <v>25000</v>
      </c>
      <c r="N24" s="30">
        <f t="shared" si="2"/>
        <v>250000</v>
      </c>
      <c r="O24" s="6"/>
      <c r="P24" s="21"/>
      <c r="Q24" s="70">
        <f>+I24+K24</f>
        <v>4194.1699999999983</v>
      </c>
      <c r="R24" s="71">
        <f>+M24</f>
        <v>25000</v>
      </c>
    </row>
    <row r="25" spans="1:18" s="35" customFormat="1" outlineLevel="1" x14ac:dyDescent="0.25">
      <c r="A25" s="43"/>
      <c r="B25" s="41"/>
      <c r="D25" s="36"/>
      <c r="E25" s="52"/>
      <c r="F25" s="42"/>
      <c r="G25" s="42"/>
      <c r="H25" s="42"/>
      <c r="I25" s="42"/>
      <c r="J25" s="42"/>
      <c r="K25" s="42"/>
      <c r="L25" s="42"/>
      <c r="M25" s="42"/>
      <c r="N25" s="42"/>
      <c r="P25" s="41"/>
    </row>
    <row r="26" spans="1:18" s="35" customFormat="1" ht="15.75" customHeight="1" outlineLevel="1" x14ac:dyDescent="0.25">
      <c r="A26" s="43"/>
      <c r="B26" s="36" t="str">
        <f>'Water Supply'!B9</f>
        <v>Shimadzu: New support contract (3yrs) starting FY25</v>
      </c>
      <c r="C26" s="41" t="str">
        <f>'Water Supply'!C9</f>
        <v>601-520</v>
      </c>
      <c r="D26" s="36">
        <f>'Water Supply'!D9</f>
        <v>52911</v>
      </c>
      <c r="E26" s="36">
        <f>'Water Supply'!E9</f>
        <v>63630</v>
      </c>
      <c r="F26" s="44"/>
      <c r="G26" s="45"/>
      <c r="H26" s="44"/>
      <c r="I26" s="45">
        <f>'Water Supply'!I9</f>
        <v>574.33000000000004</v>
      </c>
      <c r="J26" s="44"/>
      <c r="K26" s="45">
        <f>'Water Supply'!K9</f>
        <v>574.33000000000004</v>
      </c>
      <c r="L26" s="44"/>
      <c r="M26" s="45">
        <f>'Water Supply'!M9</f>
        <v>574.33000000000004</v>
      </c>
      <c r="N26" s="44"/>
      <c r="P26" s="41" t="str">
        <f>'Water Supply'!P9</f>
        <v>Shimadzu: New support contract (3yrs) starting FY25</v>
      </c>
    </row>
    <row r="27" spans="1:18" s="35" customFormat="1" ht="31.5" customHeight="1" outlineLevel="1" x14ac:dyDescent="0.25">
      <c r="A27" s="43"/>
      <c r="B27" s="36" t="str">
        <f>'Water Supply'!B10</f>
        <v>Millipore: New support contract (2yrs) starting FY25. Year 2 pricing slightly cheaper, year 1 of future support contract assumed to be same as year 1 of current</v>
      </c>
      <c r="C27" s="41" t="str">
        <f>'Water Supply'!C10</f>
        <v>601-520</v>
      </c>
      <c r="D27" s="36">
        <f>'Water Supply'!D10</f>
        <v>52911</v>
      </c>
      <c r="E27" s="36">
        <f>'Water Supply'!E10</f>
        <v>63630</v>
      </c>
      <c r="F27" s="44"/>
      <c r="G27" s="45"/>
      <c r="H27" s="44"/>
      <c r="I27" s="45">
        <f>'Water Supply'!I10</f>
        <v>1753.65</v>
      </c>
      <c r="J27" s="44"/>
      <c r="K27" s="45">
        <f>'Water Supply'!K10</f>
        <v>-250.29</v>
      </c>
      <c r="L27" s="44"/>
      <c r="M27" s="45">
        <f>'Water Supply'!M10</f>
        <v>250.29</v>
      </c>
      <c r="N27" s="44"/>
      <c r="P27" s="41" t="str">
        <f>'Water Supply'!P10</f>
        <v>Millipore: New support contract (2yrs) starting FY25. Year 2 pricing slightly cheaper, year 1 of future support contract assumed to be same as year 1 of current</v>
      </c>
    </row>
    <row r="28" spans="1:18" s="60" customFormat="1" outlineLevel="1" x14ac:dyDescent="0.25">
      <c r="A28" s="61"/>
      <c r="B28" s="52" t="str">
        <f>'Water Supply'!B11</f>
        <v>TOTAL 520-52911</v>
      </c>
      <c r="C28" s="62"/>
      <c r="D28" s="52"/>
      <c r="E28" s="52"/>
      <c r="F28" s="46">
        <f>'Water Supply'!F11</f>
        <v>13727</v>
      </c>
      <c r="G28" s="46">
        <f>'Water Supply'!G11</f>
        <v>0</v>
      </c>
      <c r="H28" s="46">
        <f>'Water Supply'!H11</f>
        <v>13727</v>
      </c>
      <c r="I28" s="46">
        <f>'Water Supply'!I11</f>
        <v>2327.98</v>
      </c>
      <c r="J28" s="46">
        <f>'Water Supply'!J11</f>
        <v>16054.98</v>
      </c>
      <c r="K28" s="46">
        <f>'Water Supply'!K11</f>
        <v>324.04000000000008</v>
      </c>
      <c r="L28" s="46">
        <f>'Water Supply'!L11</f>
        <v>16379.02</v>
      </c>
      <c r="M28" s="46">
        <f>'Water Supply'!M11</f>
        <v>824.62</v>
      </c>
      <c r="N28" s="46">
        <f>'Water Supply'!N11</f>
        <v>17203.64</v>
      </c>
      <c r="P28" s="62"/>
    </row>
    <row r="29" spans="1:18" s="35" customFormat="1" outlineLevel="1" x14ac:dyDescent="0.25">
      <c r="A29" s="43"/>
      <c r="B29" s="36"/>
      <c r="C29" s="41"/>
      <c r="D29" s="36"/>
      <c r="E29" s="36"/>
      <c r="F29" s="44"/>
      <c r="G29" s="45"/>
      <c r="H29" s="46"/>
      <c r="I29" s="45"/>
      <c r="J29" s="46"/>
      <c r="K29" s="45"/>
      <c r="L29" s="46"/>
      <c r="M29" s="45"/>
      <c r="N29" s="46"/>
      <c r="P29" s="41"/>
    </row>
    <row r="30" spans="1:18" s="35" customFormat="1" ht="30" outlineLevel="1" x14ac:dyDescent="0.25">
      <c r="A30" s="43"/>
      <c r="B30" s="36" t="str">
        <f>'Water Supply'!B13</f>
        <v xml:space="preserve">120 Water Audit - New vendor (120 Water Audit) to manage customer request and LCR programs.  120 Water Audit $6K LCR license fee, $75/sample*800samples=$60,000;  120 Water Audit $6k Cust Request license fee, $75/sample*800samples=$60,000; </v>
      </c>
      <c r="C30" s="41" t="str">
        <f>'Water Supply'!C13</f>
        <v>601-520</v>
      </c>
      <c r="D30" s="36">
        <f>'Water Supply'!D13</f>
        <v>53401</v>
      </c>
      <c r="E30" s="36">
        <f>'Water Supply'!E13</f>
        <v>63630</v>
      </c>
      <c r="F30" s="44"/>
      <c r="G30" s="45"/>
      <c r="H30" s="44"/>
      <c r="I30" s="45">
        <f>'Water Supply'!I13</f>
        <v>285797.25</v>
      </c>
      <c r="J30" s="44"/>
      <c r="K30" s="45">
        <f>'Water Supply'!K13</f>
        <v>0</v>
      </c>
      <c r="L30" s="44"/>
      <c r="M30" s="45">
        <f>'Water Supply'!M13</f>
        <v>0</v>
      </c>
      <c r="N30" s="44"/>
      <c r="P30" s="41" t="str">
        <f>'Water Supply'!P13</f>
        <v>Awaiting information from Water Quality. This number is expected to go down due to decreased number of samples to be collected each semester starting FY25.</v>
      </c>
    </row>
    <row r="31" spans="1:18" s="35" customFormat="1" ht="17.25" customHeight="1" outlineLevel="1" x14ac:dyDescent="0.25">
      <c r="A31" s="43"/>
      <c r="B31" s="36" t="str">
        <f>'Water Supply'!B14</f>
        <v>Microbac: New contract started in mid-Jan24. Some unit prices increased 20-25%. Pricing adjusted to reflect these new unit pricing (6 months worth of samples, Jul-Dec). Contract will run through FY27 but includes a 1yr option. Assumed FY28 pricing will remain the same.</v>
      </c>
      <c r="C31" s="41" t="str">
        <f>'Water Supply'!C14</f>
        <v>601-520</v>
      </c>
      <c r="D31" s="36">
        <f>'Water Supply'!D14</f>
        <v>53401</v>
      </c>
      <c r="E31" s="36">
        <f>'Water Supply'!E14</f>
        <v>63630</v>
      </c>
      <c r="F31" s="44"/>
      <c r="G31" s="45"/>
      <c r="H31" s="44"/>
      <c r="I31" s="45">
        <f>'Water Supply'!I14</f>
        <v>3720</v>
      </c>
      <c r="J31" s="44"/>
      <c r="K31" s="45">
        <f>'Water Supply'!K14</f>
        <v>0</v>
      </c>
      <c r="L31" s="44"/>
      <c r="M31" s="45">
        <f>'Water Supply'!M14</f>
        <v>0</v>
      </c>
      <c r="N31" s="44"/>
      <c r="P31" s="41" t="str">
        <f>'Water Supply'!P14</f>
        <v>Microbac: New contract started in mid-Jan24. Some unit prices increased 20-25%. Pricing adjusted to reflect these new unit pricing (6 months worth of samples, Jul-Dec). Contract will run through FY27 but includes a 1yr option. Assumed FY28 pricing will remain the same.</v>
      </c>
    </row>
    <row r="32" spans="1:18" s="35" customFormat="1" ht="95.25" customHeight="1" outlineLevel="1" x14ac:dyDescent="0.25">
      <c r="A32" s="43"/>
      <c r="B32" s="36" t="str">
        <f>'Water Supply'!B15</f>
        <v>Aquatic Informatics: Software and licensing fee upgrades</v>
      </c>
      <c r="C32" s="41" t="str">
        <f>'Water Supply'!C15</f>
        <v>601-520</v>
      </c>
      <c r="D32" s="36">
        <f>'Water Supply'!D15</f>
        <v>53401</v>
      </c>
      <c r="E32" s="36">
        <f>'Water Supply'!E15</f>
        <v>63630</v>
      </c>
      <c r="F32" s="44"/>
      <c r="G32" s="45"/>
      <c r="H32" s="44"/>
      <c r="I32" s="45">
        <f>'Water Supply'!I15</f>
        <v>25980</v>
      </c>
      <c r="J32" s="44"/>
      <c r="K32" s="45">
        <f>'Water Supply'!K15</f>
        <v>20000</v>
      </c>
      <c r="L32" s="44"/>
      <c r="M32" s="45">
        <f>'Water Supply'!M15</f>
        <v>0</v>
      </c>
      <c r="N32" s="44"/>
      <c r="P32" s="41" t="str">
        <f>'Water Supply'!P15</f>
        <v>Still negotiating scope w/ AQI. Currently, this support is basic (~$1,500? comes out of IT budget). Looking to upgrade AQI WIMS system to premier status which includes new RIO application which allows remote capabilities similar to that of Cityworks. Subscription now based on size of water system rather than fixed price. Data entered in field will automatically be entered in AQI WIMS database. FY26 includes additional support for sample management support.</v>
      </c>
    </row>
    <row r="33" spans="1:18" s="35" customFormat="1" ht="14.25" customHeight="1" outlineLevel="1" x14ac:dyDescent="0.25">
      <c r="A33" s="43"/>
      <c r="B33" s="52" t="str">
        <f>'Water Supply'!B16</f>
        <v>TOTAL 520-53401</v>
      </c>
      <c r="C33" s="41"/>
      <c r="D33" s="36"/>
      <c r="E33" s="36"/>
      <c r="F33" s="46">
        <f>'Water Supply'!F16</f>
        <v>184922</v>
      </c>
      <c r="G33" s="46">
        <f>'Water Supply'!G16</f>
        <v>0</v>
      </c>
      <c r="H33" s="46">
        <f>'Water Supply'!H16</f>
        <v>184922</v>
      </c>
      <c r="I33" s="46">
        <f>'Water Supply'!I16</f>
        <v>315497.25</v>
      </c>
      <c r="J33" s="46">
        <f>'Water Supply'!J16</f>
        <v>500419.25</v>
      </c>
      <c r="K33" s="46">
        <f>'Water Supply'!K16</f>
        <v>20000</v>
      </c>
      <c r="L33" s="46">
        <f>'Water Supply'!L16</f>
        <v>520419.25</v>
      </c>
      <c r="M33" s="46">
        <f>'Water Supply'!M16</f>
        <v>0</v>
      </c>
      <c r="N33" s="46">
        <f>'Water Supply'!N16</f>
        <v>520419.25</v>
      </c>
      <c r="P33" s="41"/>
    </row>
    <row r="34" spans="1:18" s="35" customFormat="1" outlineLevel="1" x14ac:dyDescent="0.25">
      <c r="A34" s="43"/>
      <c r="B34" s="36"/>
      <c r="C34" s="41"/>
      <c r="D34" s="36"/>
      <c r="E34" s="36"/>
      <c r="F34" s="44"/>
      <c r="G34" s="45"/>
      <c r="H34" s="46"/>
      <c r="I34" s="45"/>
      <c r="J34" s="46"/>
      <c r="K34" s="45"/>
      <c r="L34" s="46"/>
      <c r="M34" s="45"/>
      <c r="N34" s="46"/>
      <c r="P34" s="41"/>
    </row>
    <row r="35" spans="1:18" s="35" customFormat="1" ht="18" customHeight="1" outlineLevel="1" x14ac:dyDescent="0.25">
      <c r="A35" s="43"/>
      <c r="B35" s="36" t="str">
        <f>'Water Supply'!B18</f>
        <v>Wonderware: In discussions with Wonderware on a multiyear service agreement. Currently have a quote for FY25. Previous agreement ended in FY24. FY25 cost includes software maintenance support for ThinManager software from FY23-FY25. This support was not included in the previous support contract.</v>
      </c>
      <c r="C35" s="41" t="str">
        <f>'Water Supply'!C18</f>
        <v>601-530</v>
      </c>
      <c r="D35" s="36">
        <f>'Water Supply'!D18</f>
        <v>52911</v>
      </c>
      <c r="E35" s="36">
        <f>'Water Supply'!E18</f>
        <v>63630</v>
      </c>
      <c r="F35" s="44"/>
      <c r="G35" s="45"/>
      <c r="H35" s="44"/>
      <c r="I35" s="45">
        <f>'Water Supply'!I18</f>
        <v>19003.900000000001</v>
      </c>
      <c r="J35" s="44"/>
      <c r="K35" s="45">
        <f>'Water Supply'!K18</f>
        <v>-8229.6</v>
      </c>
      <c r="L35" s="44"/>
      <c r="M35" s="45">
        <f>'Water Supply'!M18</f>
        <v>3690.3</v>
      </c>
      <c r="N35" s="44"/>
      <c r="P35" s="41" t="str">
        <f>'Water Supply'!P18</f>
        <v>Wonderware: In discussions with Wonderware on a multiyear service agreement. Currently have a quote for FY25. Previous agreement ended in FY24. FY25 cost includes software maintenance support for ThinManager software from FY23-FY25. This support was not included in the previous support contract.</v>
      </c>
    </row>
    <row r="36" spans="1:18" s="35" customFormat="1" ht="18" customHeight="1" outlineLevel="1" x14ac:dyDescent="0.25">
      <c r="A36" s="43"/>
      <c r="B36" s="36" t="str">
        <f>'Water Supply'!B19</f>
        <v>MiltonCAT: Still developing scope for preventative maintenance of six generators. Currently, PW performs preventative maintenance of generators but does not perform this PM3 level of preventative maintenance service recommended by CAT. Intent is to have this PM3 service done on two generators each year. The PM3 service is recommneded every three years.</v>
      </c>
      <c r="C36" s="41" t="str">
        <f>'Water Supply'!C19</f>
        <v>601-530</v>
      </c>
      <c r="D36" s="36">
        <f>'Water Supply'!D19</f>
        <v>52911</v>
      </c>
      <c r="E36" s="36">
        <f>'Water Supply'!E19</f>
        <v>63630</v>
      </c>
      <c r="F36" s="44"/>
      <c r="G36" s="45"/>
      <c r="H36" s="44"/>
      <c r="I36" s="45">
        <f>'Water Supply'!I19</f>
        <v>30150</v>
      </c>
      <c r="J36" s="44"/>
      <c r="K36" s="45">
        <f>'Water Supply'!K19</f>
        <v>1850</v>
      </c>
      <c r="L36" s="44"/>
      <c r="M36" s="45">
        <f>'Water Supply'!M19</f>
        <v>2875</v>
      </c>
      <c r="N36" s="44"/>
      <c r="P36" s="41" t="str">
        <f>'Water Supply'!P19</f>
        <v>PW is still investigating this. PW may elect to perform the services in house which would eliminate the need for this request.</v>
      </c>
    </row>
    <row r="37" spans="1:18" s="35" customFormat="1" outlineLevel="1" x14ac:dyDescent="0.25">
      <c r="A37" s="43"/>
      <c r="B37" s="52" t="str">
        <f>'Water Supply'!B20</f>
        <v>TOTAL 530-52911</v>
      </c>
      <c r="C37" s="41"/>
      <c r="D37" s="36"/>
      <c r="E37" s="36"/>
      <c r="F37" s="46">
        <f>'Water Supply'!F20</f>
        <v>401218</v>
      </c>
      <c r="G37" s="46">
        <f>'Water Supply'!G20</f>
        <v>0</v>
      </c>
      <c r="H37" s="46">
        <f>'Water Supply'!H20</f>
        <v>401218</v>
      </c>
      <c r="I37" s="46">
        <f>'Water Supply'!I20</f>
        <v>49153.9</v>
      </c>
      <c r="J37" s="46">
        <f>'Water Supply'!J20</f>
        <v>450371.9</v>
      </c>
      <c r="K37" s="46">
        <f>'Water Supply'!K20</f>
        <v>-6379.6</v>
      </c>
      <c r="L37" s="46">
        <f>'Water Supply'!L20</f>
        <v>443992.30000000005</v>
      </c>
      <c r="M37" s="46">
        <f>'Water Supply'!M20</f>
        <v>6565.3</v>
      </c>
      <c r="N37" s="46">
        <f>'Water Supply'!N20</f>
        <v>450557.60000000003</v>
      </c>
      <c r="O37" s="44"/>
      <c r="P37" s="44"/>
    </row>
    <row r="38" spans="1:18" s="35" customFormat="1" ht="15.75" outlineLevel="1" thickBot="1" x14ac:dyDescent="0.3">
      <c r="A38" s="43"/>
      <c r="B38" s="41"/>
      <c r="D38" s="36"/>
      <c r="E38" s="52"/>
      <c r="F38" s="42"/>
      <c r="G38" s="42"/>
      <c r="H38" s="42"/>
      <c r="I38" s="42"/>
      <c r="J38" s="42"/>
      <c r="K38" s="42"/>
      <c r="L38" s="42"/>
      <c r="M38" s="42"/>
      <c r="N38" s="42"/>
      <c r="P38" s="41"/>
    </row>
    <row r="39" spans="1:18" s="35" customFormat="1" ht="15.75" outlineLevel="1" thickBot="1" x14ac:dyDescent="0.3">
      <c r="A39" s="43"/>
      <c r="B39" s="63" t="s">
        <v>23</v>
      </c>
      <c r="C39" s="51"/>
      <c r="D39" s="48"/>
      <c r="E39" s="49" t="s">
        <v>24</v>
      </c>
      <c r="F39" s="56">
        <f>F37+F33+F28</f>
        <v>599867</v>
      </c>
      <c r="G39" s="56">
        <f t="shared" ref="G39:N39" si="3">G37+G33+G28</f>
        <v>0</v>
      </c>
      <c r="H39" s="56">
        <f t="shared" si="3"/>
        <v>599867</v>
      </c>
      <c r="I39" s="64">
        <f>I37+I33+I28</f>
        <v>366979.13</v>
      </c>
      <c r="J39" s="56">
        <f t="shared" si="3"/>
        <v>966846.13</v>
      </c>
      <c r="K39" s="64">
        <f t="shared" si="3"/>
        <v>13944.44</v>
      </c>
      <c r="L39" s="56">
        <f t="shared" si="3"/>
        <v>980790.57000000007</v>
      </c>
      <c r="M39" s="65">
        <f t="shared" si="3"/>
        <v>7389.92</v>
      </c>
      <c r="N39" s="56">
        <f t="shared" si="3"/>
        <v>988180.49000000011</v>
      </c>
      <c r="O39" s="51"/>
      <c r="P39" s="47"/>
      <c r="Q39" s="70">
        <f>+I39+K39</f>
        <v>380923.57</v>
      </c>
      <c r="R39" s="71">
        <f>+M39</f>
        <v>7389.92</v>
      </c>
    </row>
    <row r="41" spans="1:18" s="35" customFormat="1" ht="45" outlineLevel="2" x14ac:dyDescent="0.25">
      <c r="A41" s="43"/>
      <c r="B41" s="36" t="str">
        <f>'T&amp;D'!B19</f>
        <v>Private Contractor</v>
      </c>
      <c r="C41" s="41" t="str">
        <f>'T&amp;D'!C19</f>
        <v>601-220</v>
      </c>
      <c r="D41" s="36">
        <f>'T&amp;D'!D19</f>
        <v>53401</v>
      </c>
      <c r="E41" s="36">
        <f>'T&amp;D'!E19</f>
        <v>63660</v>
      </c>
      <c r="F41" s="44">
        <f>'T&amp;D'!F19</f>
        <v>108493</v>
      </c>
      <c r="G41" s="45">
        <f>'T&amp;D'!G19</f>
        <v>0</v>
      </c>
      <c r="H41" s="46">
        <f>'T&amp;D'!H19</f>
        <v>108493</v>
      </c>
      <c r="I41" s="45">
        <f>'T&amp;D'!I19</f>
        <v>29358.205799999996</v>
      </c>
      <c r="J41" s="46">
        <f>'T&amp;D'!J19</f>
        <v>137851.2058</v>
      </c>
      <c r="K41" s="45">
        <f>'T&amp;D'!K19</f>
        <v>37302.536289479991</v>
      </c>
      <c r="L41" s="46">
        <f>'T&amp;D'!L19</f>
        <v>175153.74208947999</v>
      </c>
      <c r="M41" s="45">
        <f>'T&amp;D'!M19</f>
        <v>47396.602609413269</v>
      </c>
      <c r="N41" s="46">
        <f>'T&amp;D'!N19</f>
        <v>222550.34469889326</v>
      </c>
      <c r="O41" s="35" t="s">
        <v>17</v>
      </c>
      <c r="P41" s="41" t="str">
        <f>'T&amp;D'!P19</f>
        <v>The majority of this account is used to  hire private contractors to perform any work that is out of scope of the work we normally perform and also if T&amp;D is unable to assemble a crew to work overtime</v>
      </c>
    </row>
    <row r="42" spans="1:18" s="35" customFormat="1" outlineLevel="2" x14ac:dyDescent="0.25">
      <c r="A42" s="43"/>
      <c r="B42" s="36" t="str">
        <f>'T&amp;D'!B20</f>
        <v>Garbage Removal</v>
      </c>
      <c r="C42" s="41" t="str">
        <f>'T&amp;D'!C20</f>
        <v>601-220</v>
      </c>
      <c r="D42" s="36">
        <f>'T&amp;D'!D20</f>
        <v>53402</v>
      </c>
      <c r="E42" s="36">
        <f>'T&amp;D'!E20</f>
        <v>63660</v>
      </c>
      <c r="F42" s="44">
        <f>'T&amp;D'!F20</f>
        <v>19697</v>
      </c>
      <c r="G42" s="45">
        <f>'T&amp;D'!G20</f>
        <v>0</v>
      </c>
      <c r="H42" s="46">
        <f>'T&amp;D'!H20</f>
        <v>19697</v>
      </c>
      <c r="I42" s="45">
        <f>'T&amp;D'!I20</f>
        <v>5176.3715999999986</v>
      </c>
      <c r="J42" s="46">
        <f>'T&amp;D'!J20</f>
        <v>24873.371599999999</v>
      </c>
      <c r="K42" s="45">
        <f>'T&amp;D'!K20</f>
        <v>6536.7220564799973</v>
      </c>
      <c r="L42" s="46">
        <f>'T&amp;D'!L20</f>
        <v>31410.093656479996</v>
      </c>
      <c r="M42" s="45">
        <f>'T&amp;D'!M20</f>
        <v>8254.5726129229406</v>
      </c>
      <c r="N42" s="46">
        <f>'T&amp;D'!N20</f>
        <v>39664.666269402936</v>
      </c>
      <c r="O42" s="35" t="s">
        <v>17</v>
      </c>
      <c r="P42" s="41" t="str">
        <f>'T&amp;D'!P20</f>
        <v>Needed to dispose of unusable asphalt, concrete and dirt</v>
      </c>
    </row>
    <row r="43" spans="1:18" s="35" customFormat="1" ht="30" outlineLevel="2" x14ac:dyDescent="0.25">
      <c r="A43" s="43"/>
      <c r="B43" s="36" t="str">
        <f>'T&amp;D'!B21</f>
        <v>Contractual Services - Inspections</v>
      </c>
      <c r="C43" s="41" t="str">
        <f>'T&amp;D'!C21</f>
        <v>601-220</v>
      </c>
      <c r="D43" s="36">
        <f>'T&amp;D'!D21</f>
        <v>53415</v>
      </c>
      <c r="E43" s="36">
        <f>'T&amp;D'!E21</f>
        <v>63660</v>
      </c>
      <c r="F43" s="44">
        <f>'T&amp;D'!F21</f>
        <v>12190</v>
      </c>
      <c r="G43" s="45">
        <f>'T&amp;D'!G21</f>
        <v>0</v>
      </c>
      <c r="H43" s="46">
        <f>'T&amp;D'!H21</f>
        <v>12190</v>
      </c>
      <c r="I43" s="45">
        <f>'T&amp;D'!I21</f>
        <v>2032.0730000000003</v>
      </c>
      <c r="J43" s="46">
        <f>'T&amp;D'!J21</f>
        <v>14222.073</v>
      </c>
      <c r="K43" s="45">
        <f>'T&amp;D'!K21</f>
        <v>2370.8195691000001</v>
      </c>
      <c r="L43" s="46">
        <f>'T&amp;D'!L21</f>
        <v>16592.8925691</v>
      </c>
      <c r="M43" s="45">
        <f>'T&amp;D'!M21</f>
        <v>2766.035191268973</v>
      </c>
      <c r="N43" s="46">
        <f>'T&amp;D'!N21</f>
        <v>19358.927760368973</v>
      </c>
      <c r="O43" s="35" t="s">
        <v>17</v>
      </c>
      <c r="P43" s="41" t="str">
        <f>'T&amp;D'!P21</f>
        <v>This is needed to pay for State Inspectors to inspect our trench restorations when performing excavations on state roads</v>
      </c>
    </row>
    <row r="44" spans="1:18" s="35" customFormat="1" ht="30" outlineLevel="2" x14ac:dyDescent="0.25">
      <c r="A44" s="43"/>
      <c r="B44" s="36" t="str">
        <f>'T&amp;D'!B22</f>
        <v>Contractual Services</v>
      </c>
      <c r="C44" s="41" t="str">
        <f>'T&amp;D'!C22</f>
        <v>601-220</v>
      </c>
      <c r="D44" s="36">
        <f>'T&amp;D'!D22</f>
        <v>53420</v>
      </c>
      <c r="E44" s="36">
        <f>'T&amp;D'!E22</f>
        <v>63660</v>
      </c>
      <c r="F44" s="44">
        <f>'T&amp;D'!F22</f>
        <v>69895</v>
      </c>
      <c r="G44" s="45">
        <f>'T&amp;D'!G22</f>
        <v>0</v>
      </c>
      <c r="H44" s="46">
        <f>'T&amp;D'!H22</f>
        <v>69895</v>
      </c>
      <c r="I44" s="45">
        <f>'T&amp;D'!I22</f>
        <v>6709.9200000000128</v>
      </c>
      <c r="J44" s="46">
        <f>'T&amp;D'!J22</f>
        <v>76604.920000000013</v>
      </c>
      <c r="K44" s="45">
        <f>'T&amp;D'!K22</f>
        <v>7354.0723200000066</v>
      </c>
      <c r="L44" s="46">
        <f>'T&amp;D'!L22</f>
        <v>83958.992320000019</v>
      </c>
      <c r="M44" s="45">
        <f>'T&amp;D'!M22</f>
        <v>8060.0632627200102</v>
      </c>
      <c r="N44" s="46">
        <f>'T&amp;D'!N22</f>
        <v>92019.05558272003</v>
      </c>
      <c r="O44" s="35" t="s">
        <v>17</v>
      </c>
      <c r="P44" s="41" t="str">
        <f>'T&amp;D'!P22</f>
        <v>This account is utilized to pay an outside contractor to perform saw cutting services throughout our distribution system</v>
      </c>
    </row>
    <row r="45" spans="1:18" s="35" customFormat="1" outlineLevel="2" x14ac:dyDescent="0.25">
      <c r="A45" s="43"/>
      <c r="B45" s="36" t="str">
        <f>'T&amp;D'!B23</f>
        <v>Police Details</v>
      </c>
      <c r="C45" s="41" t="str">
        <f>'T&amp;D'!C23</f>
        <v>601-220</v>
      </c>
      <c r="D45" s="36">
        <f>'T&amp;D'!D23</f>
        <v>53450</v>
      </c>
      <c r="E45" s="36">
        <f>'T&amp;D'!E23</f>
        <v>63660</v>
      </c>
      <c r="F45" s="44">
        <f>'T&amp;D'!F23</f>
        <v>205050</v>
      </c>
      <c r="G45" s="45">
        <f>'T&amp;D'!G23</f>
        <v>0</v>
      </c>
      <c r="H45" s="46">
        <f>'T&amp;D'!H23</f>
        <v>205050</v>
      </c>
      <c r="I45" s="45">
        <f>'T&amp;D'!I23</f>
        <v>10683.10500000001</v>
      </c>
      <c r="J45" s="46">
        <f>'T&amp;D'!J23</f>
        <v>215733.10500000001</v>
      </c>
      <c r="K45" s="45">
        <f>'T&amp;D'!K23</f>
        <v>11239.694770500006</v>
      </c>
      <c r="L45" s="46">
        <f>'T&amp;D'!L23</f>
        <v>226972.79977050002</v>
      </c>
      <c r="M45" s="45">
        <f>'T&amp;D'!M23</f>
        <v>11825.282868043054</v>
      </c>
      <c r="N45" s="46">
        <f>'T&amp;D'!N23</f>
        <v>238798.08263854307</v>
      </c>
      <c r="O45" s="35" t="s">
        <v>17</v>
      </c>
      <c r="P45" s="41" t="str">
        <f>'T&amp;D'!P23</f>
        <v>Police details are needed to protect the safety of our workers and the public.</v>
      </c>
    </row>
    <row r="46" spans="1:18" s="35" customFormat="1" ht="30.75" outlineLevel="2" thickBot="1" x14ac:dyDescent="0.3">
      <c r="A46" s="43"/>
      <c r="B46" s="36" t="str">
        <f>'T&amp;D'!B24</f>
        <v>Repairs to Streets</v>
      </c>
      <c r="C46" s="41" t="str">
        <f>'T&amp;D'!C24</f>
        <v>601-220</v>
      </c>
      <c r="D46" s="36">
        <f>'T&amp;D'!D24</f>
        <v>53455</v>
      </c>
      <c r="E46" s="36">
        <f>'T&amp;D'!E24</f>
        <v>63660</v>
      </c>
      <c r="F46" s="44">
        <f>'T&amp;D'!F24</f>
        <v>1350317</v>
      </c>
      <c r="G46" s="45">
        <f>'T&amp;D'!G24</f>
        <v>0</v>
      </c>
      <c r="H46" s="46">
        <f>'T&amp;D'!H24</f>
        <v>1350317</v>
      </c>
      <c r="I46" s="45">
        <f>'T&amp;D'!I24</f>
        <v>101273.77499999991</v>
      </c>
      <c r="J46" s="46">
        <f>'T&amp;D'!J24</f>
        <v>1451590.7749999999</v>
      </c>
      <c r="K46" s="45">
        <f>'T&amp;D'!K24</f>
        <v>108869.30812499998</v>
      </c>
      <c r="L46" s="46">
        <f>'T&amp;D'!L24</f>
        <v>1560460.0831249999</v>
      </c>
      <c r="M46" s="45">
        <f>'T&amp;D'!M24</f>
        <v>117034.50623437483</v>
      </c>
      <c r="N46" s="46">
        <f>'T&amp;D'!N24</f>
        <v>1677494.5893593747</v>
      </c>
      <c r="O46" s="35" t="s">
        <v>17</v>
      </c>
      <c r="P46" s="41" t="str">
        <f>'T&amp;D'!P24</f>
        <v>We are responsible to make permanent street and walk repairs mandated by law and public safety to protect the public and reduce liability to Providence Water</v>
      </c>
    </row>
    <row r="47" spans="1:18" ht="15.75" outlineLevel="1" thickBot="1" x14ac:dyDescent="0.3">
      <c r="B47" s="3" t="s">
        <v>25</v>
      </c>
      <c r="C47" s="6"/>
      <c r="D47" s="22"/>
      <c r="E47" s="29" t="s">
        <v>26</v>
      </c>
      <c r="F47" s="30">
        <f>SUM(F41:F46)</f>
        <v>1765642</v>
      </c>
      <c r="G47" s="30">
        <f t="shared" ref="G47:N47" si="4">SUM(G41:G46)</f>
        <v>0</v>
      </c>
      <c r="H47" s="30">
        <f t="shared" si="4"/>
        <v>1765642</v>
      </c>
      <c r="I47" s="64">
        <f t="shared" si="4"/>
        <v>155233.45039999991</v>
      </c>
      <c r="J47" s="56">
        <f t="shared" si="4"/>
        <v>1920875.4504</v>
      </c>
      <c r="K47" s="64">
        <f t="shared" si="4"/>
        <v>173673.15313055998</v>
      </c>
      <c r="L47" s="56">
        <f t="shared" si="4"/>
        <v>2094548.6035305599</v>
      </c>
      <c r="M47" s="65">
        <f t="shared" si="4"/>
        <v>195337.06277874307</v>
      </c>
      <c r="N47" s="30">
        <f t="shared" si="4"/>
        <v>2289885.6663093031</v>
      </c>
      <c r="O47" s="6"/>
      <c r="P47" s="21"/>
      <c r="Q47" s="70">
        <f>+I47+K47</f>
        <v>328906.60353055992</v>
      </c>
      <c r="R47" s="71">
        <f>+M47</f>
        <v>195337.06277874307</v>
      </c>
    </row>
    <row r="48" spans="1:18" outlineLevel="1" x14ac:dyDescent="0.25">
      <c r="D48" s="8"/>
      <c r="E48" s="28"/>
      <c r="F48" s="16"/>
      <c r="H48" s="12"/>
      <c r="I48" s="10"/>
      <c r="J48" s="12"/>
      <c r="K48" s="16"/>
      <c r="L48" s="12"/>
      <c r="M48" s="12"/>
      <c r="N48" s="12"/>
      <c r="P48" s="1"/>
    </row>
    <row r="49" spans="1:16" s="35" customFormat="1" ht="30" outlineLevel="2" x14ac:dyDescent="0.25">
      <c r="A49" s="43"/>
      <c r="B49" s="36" t="str">
        <f>GM!B8</f>
        <v>Telephone (CodeRED/Onsolve)</v>
      </c>
      <c r="C49" s="41" t="str">
        <f>GM!C8</f>
        <v>601-020</v>
      </c>
      <c r="D49" s="36">
        <f>GM!D8</f>
        <v>52415</v>
      </c>
      <c r="E49" s="36">
        <f>GM!E8</f>
        <v>63680</v>
      </c>
      <c r="F49" s="44">
        <f>GM!F8</f>
        <v>9405</v>
      </c>
      <c r="G49" s="45">
        <f>GM!G8</f>
        <v>0</v>
      </c>
      <c r="H49" s="46">
        <f>GM!H8</f>
        <v>9405</v>
      </c>
      <c r="I49" s="74">
        <f>GM!I8</f>
        <v>3000</v>
      </c>
      <c r="J49" s="46">
        <f>GM!J8</f>
        <v>12405</v>
      </c>
      <c r="K49" s="45">
        <f>GM!K8</f>
        <v>0</v>
      </c>
      <c r="L49" s="46">
        <f>GM!L8</f>
        <v>12405</v>
      </c>
      <c r="M49" s="45">
        <f>GM!M8</f>
        <v>0</v>
      </c>
      <c r="N49" s="46">
        <f>GM!N8</f>
        <v>12405</v>
      </c>
      <c r="P49" s="41" t="str">
        <f>GM!P8</f>
        <v xml:space="preserve">Contract was adjusted to include pricing for monthly CodeRed data uploads. Contract expires in 2026. </v>
      </c>
    </row>
    <row r="50" spans="1:16" ht="30" outlineLevel="2" x14ac:dyDescent="0.25">
      <c r="B50" s="36" t="str">
        <f>GM!B9</f>
        <v>Miscellaneous Professional (Advocacy Solutions - Communications)</v>
      </c>
      <c r="C50" s="41" t="str">
        <f>GM!C9</f>
        <v>601-020</v>
      </c>
      <c r="D50" s="36">
        <f>GM!D9</f>
        <v>53227</v>
      </c>
      <c r="E50" s="36">
        <f>GM!E9</f>
        <v>63680</v>
      </c>
      <c r="F50" s="44">
        <f>GM!F9</f>
        <v>61203</v>
      </c>
      <c r="G50" s="45">
        <f>GM!G9</f>
        <v>0</v>
      </c>
      <c r="H50" s="46">
        <f>GM!H9</f>
        <v>61203</v>
      </c>
      <c r="I50" s="45">
        <f>GM!I9</f>
        <v>10000</v>
      </c>
      <c r="J50" s="46">
        <f>GM!J9</f>
        <v>71203</v>
      </c>
      <c r="K50" s="45">
        <f>GM!K9</f>
        <v>0</v>
      </c>
      <c r="L50" s="46">
        <f>GM!L9</f>
        <v>71203</v>
      </c>
      <c r="M50" s="45">
        <f>GM!M9</f>
        <v>0</v>
      </c>
      <c r="N50" s="46">
        <f>GM!N9</f>
        <v>71203</v>
      </c>
      <c r="O50" s="35"/>
      <c r="P50" s="41" t="str">
        <f>GM!P9</f>
        <v xml:space="preserve">Adjustment is for the cost of targeted Accelerated Lead Service Line Replacement program advertisements. </v>
      </c>
    </row>
    <row r="51" spans="1:16" ht="30" outlineLevel="2" x14ac:dyDescent="0.25">
      <c r="B51" s="36" t="str">
        <f>GM!B10</f>
        <v>Private Contractor (Rosewood Inc. - Grant Writer)</v>
      </c>
      <c r="C51" s="41" t="str">
        <f>GM!C10</f>
        <v>601-020</v>
      </c>
      <c r="D51" s="36">
        <f>GM!D10</f>
        <v>53401</v>
      </c>
      <c r="E51" s="36">
        <f>GM!E10</f>
        <v>63680</v>
      </c>
      <c r="F51" s="44">
        <f>GM!F10</f>
        <v>39586</v>
      </c>
      <c r="G51" s="45">
        <f>GM!G10</f>
        <v>0</v>
      </c>
      <c r="H51" s="46">
        <f>GM!H10</f>
        <v>39586</v>
      </c>
      <c r="I51" s="45">
        <f>GM!I10</f>
        <v>22414</v>
      </c>
      <c r="J51" s="46">
        <f>GM!J10</f>
        <v>62000</v>
      </c>
      <c r="K51" s="45">
        <f>GM!K10</f>
        <v>4800</v>
      </c>
      <c r="L51" s="46">
        <f>GM!L10</f>
        <v>66800</v>
      </c>
      <c r="M51" s="45">
        <f>GM!M10</f>
        <v>2400</v>
      </c>
      <c r="N51" s="46">
        <f>GM!N10</f>
        <v>69200</v>
      </c>
      <c r="O51" s="35"/>
      <c r="P51" s="41" t="str">
        <f>GM!P10</f>
        <v>Partial year contract in FY2024. Full year contract begins FY2025.  Escalating rate is included in contract expiring June 2026. Second year pricing is effective March 2025.</v>
      </c>
    </row>
    <row r="52" spans="1:16" outlineLevel="2" x14ac:dyDescent="0.25">
      <c r="B52" s="1"/>
      <c r="D52" s="8"/>
      <c r="E52" s="8"/>
      <c r="F52" s="16"/>
      <c r="G52" s="16"/>
      <c r="H52" s="11"/>
      <c r="I52" s="16"/>
      <c r="J52" s="11"/>
      <c r="L52" s="11"/>
      <c r="M52" s="11"/>
      <c r="N52" s="11"/>
      <c r="P52" s="1"/>
    </row>
    <row r="53" spans="1:16" s="35" customFormat="1" outlineLevel="2" x14ac:dyDescent="0.25">
      <c r="A53" s="43"/>
      <c r="B53" s="36" t="str">
        <f>Engineering!B7</f>
        <v>Cityworks Service Contract</v>
      </c>
      <c r="C53" s="41" t="str">
        <f>Engineering!C7</f>
        <v>601-320</v>
      </c>
      <c r="D53" s="36">
        <f>Engineering!D7</f>
        <v>52911</v>
      </c>
      <c r="E53" s="36">
        <f>Engineering!E7</f>
        <v>63680</v>
      </c>
      <c r="F53" s="44">
        <f>Engineering!F7</f>
        <v>88267</v>
      </c>
      <c r="G53" s="45">
        <f>Engineering!G7</f>
        <v>0</v>
      </c>
      <c r="H53" s="46">
        <f>Engineering!H7</f>
        <v>88267</v>
      </c>
      <c r="I53" s="45">
        <f>Engineering!I7</f>
        <v>2648</v>
      </c>
      <c r="J53" s="46">
        <f>Engineering!J7</f>
        <v>90915</v>
      </c>
      <c r="K53" s="45">
        <f>Engineering!K7</f>
        <v>2727</v>
      </c>
      <c r="L53" s="46">
        <f>Engineering!L7</f>
        <v>93642</v>
      </c>
      <c r="M53" s="45">
        <f>Engineering!M7</f>
        <v>2809</v>
      </c>
      <c r="N53" s="46">
        <f>Engineering!N7</f>
        <v>96451</v>
      </c>
      <c r="P53" s="41" t="str">
        <f>Engineering!P7</f>
        <v>Contract rate increase of approx. 3.0%/year.</v>
      </c>
    </row>
    <row r="54" spans="1:16" s="35" customFormat="1" outlineLevel="2" x14ac:dyDescent="0.25">
      <c r="A54" s="43"/>
      <c r="B54" s="36" t="str">
        <f>Engineering!B8</f>
        <v>Sprypoint Software Program</v>
      </c>
      <c r="C54" s="41" t="str">
        <f>Engineering!C8</f>
        <v>601-320</v>
      </c>
      <c r="D54" s="36">
        <f>Engineering!D8</f>
        <v>52911</v>
      </c>
      <c r="E54" s="36">
        <f>Engineering!E8</f>
        <v>63680</v>
      </c>
      <c r="F54" s="44">
        <f>Engineering!F8</f>
        <v>0</v>
      </c>
      <c r="G54" s="45">
        <f>Engineering!G8</f>
        <v>0</v>
      </c>
      <c r="H54" s="46">
        <f>Engineering!H8</f>
        <v>0</v>
      </c>
      <c r="I54" s="45">
        <f>Engineering!I8</f>
        <v>0</v>
      </c>
      <c r="J54" s="46">
        <f>Engineering!J8</f>
        <v>12000</v>
      </c>
      <c r="K54" s="45">
        <f>Engineering!K8</f>
        <v>600</v>
      </c>
      <c r="L54" s="46">
        <f>Engineering!L8</f>
        <v>12600</v>
      </c>
      <c r="M54" s="45">
        <f>Engineering!M8</f>
        <v>630</v>
      </c>
      <c r="N54" s="46">
        <f>Engineering!N8</f>
        <v>13230</v>
      </c>
      <c r="P54" s="41" t="str">
        <f>Engineering!P8</f>
        <v>Cross Connection (New Turn-key Program). Contract rate increase of approx. 5%/year.</v>
      </c>
    </row>
    <row r="55" spans="1:16" s="35" customFormat="1" outlineLevel="2" x14ac:dyDescent="0.25">
      <c r="A55" s="43"/>
      <c r="B55" s="36" t="str">
        <f>Engineering!B9</f>
        <v>Hydraulic Model Software Program</v>
      </c>
      <c r="C55" s="41" t="str">
        <f>Engineering!C9</f>
        <v>601-320</v>
      </c>
      <c r="D55" s="36">
        <f>Engineering!D9</f>
        <v>52911</v>
      </c>
      <c r="E55" s="36">
        <f>Engineering!E9</f>
        <v>63680</v>
      </c>
      <c r="F55" s="44">
        <f>Engineering!F9</f>
        <v>18000</v>
      </c>
      <c r="G55" s="45">
        <f>Engineering!G9</f>
        <v>0</v>
      </c>
      <c r="H55" s="46">
        <f>Engineering!H9</f>
        <v>18000</v>
      </c>
      <c r="I55" s="45">
        <f>Engineering!I9</f>
        <v>2648</v>
      </c>
      <c r="J55" s="46">
        <f>Engineering!J9</f>
        <v>20648</v>
      </c>
      <c r="K55" s="45">
        <f>Engineering!K9</f>
        <v>1445</v>
      </c>
      <c r="L55" s="46">
        <f>Engineering!L9</f>
        <v>22093</v>
      </c>
      <c r="M55" s="45">
        <f>Engineering!M9</f>
        <v>1547</v>
      </c>
      <c r="N55" s="46">
        <f>Engineering!N9</f>
        <v>23640</v>
      </c>
      <c r="P55" s="41" t="str">
        <f>Engineering!P9</f>
        <v>Hydraulic Model Computer Program - Contract rate increase of approx. 7%/year.</v>
      </c>
    </row>
    <row r="56" spans="1:16" s="35" customFormat="1" ht="45" outlineLevel="2" x14ac:dyDescent="0.25">
      <c r="A56" s="43"/>
      <c r="B56" s="36" t="str">
        <f>Engineering!B10</f>
        <v>AutoCad (3-year Subscription)</v>
      </c>
      <c r="C56" s="41" t="str">
        <f>Engineering!C10</f>
        <v>601-320</v>
      </c>
      <c r="D56" s="36">
        <f>Engineering!D10</f>
        <v>52911</v>
      </c>
      <c r="E56" s="36">
        <f>Engineering!E10</f>
        <v>63680</v>
      </c>
      <c r="F56" s="44">
        <f>Engineering!F10</f>
        <v>6000</v>
      </c>
      <c r="G56" s="45">
        <f>Engineering!G10</f>
        <v>0</v>
      </c>
      <c r="H56" s="46">
        <f>Engineering!H10</f>
        <v>6000</v>
      </c>
      <c r="I56" s="45">
        <f>Engineering!I10</f>
        <v>0</v>
      </c>
      <c r="J56" s="46">
        <f>Engineering!J10</f>
        <v>6000</v>
      </c>
      <c r="K56" s="45">
        <f>Engineering!K10</f>
        <v>0</v>
      </c>
      <c r="L56" s="46">
        <f>Engineering!L10</f>
        <v>18015</v>
      </c>
      <c r="M56" s="45">
        <f>Engineering!M10</f>
        <v>0</v>
      </c>
      <c r="N56" s="46">
        <f>Engineering!N10</f>
        <v>18015</v>
      </c>
      <c r="P56" s="41" t="str">
        <f>Engineering!P10</f>
        <v>AutoCad Computer Program - New 3-year contract  with additional licenses (FY 2026) - Contract rate increase of approx. 200% from 2024 to 2026 due to the increase in the number of licenses being purchased.</v>
      </c>
    </row>
    <row r="57" spans="1:16" s="35" customFormat="1" ht="30" outlineLevel="2" x14ac:dyDescent="0.25">
      <c r="A57" s="43"/>
      <c r="B57" s="36" t="str">
        <f>Engineering!B11</f>
        <v>Catalyst Annual Subscription</v>
      </c>
      <c r="C57" s="41" t="str">
        <f>Engineering!C11</f>
        <v>601-320</v>
      </c>
      <c r="D57" s="36">
        <f>Engineering!D11</f>
        <v>52911</v>
      </c>
      <c r="E57" s="36">
        <f>Engineering!E11</f>
        <v>63680</v>
      </c>
      <c r="F57" s="44">
        <f>Engineering!F11</f>
        <v>6000</v>
      </c>
      <c r="G57" s="45">
        <f>Engineering!G11</f>
        <v>0</v>
      </c>
      <c r="H57" s="46">
        <f>Engineering!H11</f>
        <v>6000</v>
      </c>
      <c r="I57" s="45">
        <f>Engineering!I11</f>
        <v>450</v>
      </c>
      <c r="J57" s="46">
        <f>Engineering!J11</f>
        <v>6450</v>
      </c>
      <c r="K57" s="45">
        <f>Engineering!K11</f>
        <v>0</v>
      </c>
      <c r="L57" s="46">
        <f>Engineering!L11</f>
        <v>6450</v>
      </c>
      <c r="M57" s="45">
        <f>Engineering!M11</f>
        <v>0</v>
      </c>
      <c r="N57" s="46">
        <f>Engineering!N11</f>
        <v>6450</v>
      </c>
      <c r="P57" s="41" t="str">
        <f>Engineering!P11</f>
        <v>GIS - Positioning Hardware &amp; Software System Program - Contract rate increase of approx. 7.5% from 2024 to 2025.</v>
      </c>
    </row>
    <row r="58" spans="1:16" s="60" customFormat="1" outlineLevel="2" x14ac:dyDescent="0.25">
      <c r="A58" s="61"/>
      <c r="B58" s="52" t="str">
        <f>Engineering!B12</f>
        <v>TOTAL 320-52911</v>
      </c>
      <c r="C58" s="62"/>
      <c r="D58" s="52"/>
      <c r="E58" s="52"/>
      <c r="F58" s="46">
        <f>Engineering!F12</f>
        <v>146613</v>
      </c>
      <c r="G58" s="46">
        <f>Engineering!G12</f>
        <v>0</v>
      </c>
      <c r="H58" s="46">
        <f>Engineering!H12</f>
        <v>146613</v>
      </c>
      <c r="I58" s="46">
        <f>Engineering!I12</f>
        <v>5746</v>
      </c>
      <c r="J58" s="46">
        <f>Engineering!J12</f>
        <v>152359</v>
      </c>
      <c r="K58" s="46">
        <f>Engineering!K12</f>
        <v>4772</v>
      </c>
      <c r="L58" s="46">
        <f>Engineering!L12</f>
        <v>157131</v>
      </c>
      <c r="M58" s="46">
        <f>Engineering!M12</f>
        <v>4986</v>
      </c>
      <c r="N58" s="46">
        <f>Engineering!N12</f>
        <v>162117</v>
      </c>
      <c r="P58" s="62"/>
    </row>
    <row r="59" spans="1:16" outlineLevel="2" x14ac:dyDescent="0.25">
      <c r="B59" s="1"/>
      <c r="D59" s="8"/>
      <c r="E59" s="8"/>
      <c r="F59" s="16"/>
      <c r="H59" s="12"/>
      <c r="I59" s="16"/>
      <c r="J59" s="12"/>
      <c r="L59" s="12"/>
      <c r="N59" s="12"/>
    </row>
    <row r="60" spans="1:16" s="35" customFormat="1" outlineLevel="2" x14ac:dyDescent="0.25">
      <c r="A60" s="43"/>
      <c r="B60" s="36" t="str">
        <f>'Support Services'!B7</f>
        <v xml:space="preserve">Increased use of vendors for repairs to Auto's-Trucks-Equipment </v>
      </c>
      <c r="C60" s="41" t="str">
        <f>'Support Services'!C7</f>
        <v>601-443</v>
      </c>
      <c r="D60" s="36">
        <f>'Support Services'!D7</f>
        <v>52912</v>
      </c>
      <c r="E60" s="36">
        <f>'Support Services'!E7</f>
        <v>63680</v>
      </c>
      <c r="F60" s="44">
        <f>'Support Services'!F7</f>
        <v>103944</v>
      </c>
      <c r="G60" s="45">
        <f>'Support Services'!G7</f>
        <v>0</v>
      </c>
      <c r="H60" s="46">
        <f>'Support Services'!H7</f>
        <v>103944</v>
      </c>
      <c r="I60" s="45">
        <f>'Support Services'!I7</f>
        <v>50000</v>
      </c>
      <c r="J60" s="46">
        <f>'Support Services'!J7</f>
        <v>153944</v>
      </c>
      <c r="K60" s="45">
        <f>'Support Services'!K7</f>
        <v>50000</v>
      </c>
      <c r="L60" s="46">
        <f>'Support Services'!L7</f>
        <v>203944</v>
      </c>
      <c r="M60" s="45">
        <f>'Support Services'!M7</f>
        <v>50000</v>
      </c>
      <c r="N60" s="46">
        <f>'Support Services'!N7</f>
        <v>253944</v>
      </c>
      <c r="P60" s="41" t="str">
        <f>'Support Services'!P7</f>
        <v xml:space="preserve">The need to outsource most repairs due to lack of qualified staffing. </v>
      </c>
    </row>
    <row r="61" spans="1:16" s="35" customFormat="1" ht="30" outlineLevel="2" x14ac:dyDescent="0.25">
      <c r="A61" s="43"/>
      <c r="B61" s="36" t="str">
        <f>'Support Services'!B8</f>
        <v>Uniform cleaning and rental - Providence</v>
      </c>
      <c r="C61" s="41" t="str">
        <f>'Support Services'!C8</f>
        <v>601-430</v>
      </c>
      <c r="D61" s="36" t="str">
        <f>'Support Services'!D8</f>
        <v>52926-0001</v>
      </c>
      <c r="E61" s="36">
        <f>'Support Services'!E8</f>
        <v>63680</v>
      </c>
      <c r="F61" s="44">
        <f>'Support Services'!F8</f>
        <v>26634</v>
      </c>
      <c r="G61" s="45">
        <f>'Support Services'!G8</f>
        <v>0</v>
      </c>
      <c r="H61" s="46">
        <f>'Support Services'!H8</f>
        <v>26634</v>
      </c>
      <c r="I61" s="45">
        <f>'Support Services'!I8</f>
        <v>0</v>
      </c>
      <c r="J61" s="46">
        <f>'Support Services'!J8</f>
        <v>26634</v>
      </c>
      <c r="K61" s="45">
        <f>'Support Services'!K8</f>
        <v>0</v>
      </c>
      <c r="L61" s="46">
        <f>'Support Services'!L8</f>
        <v>26634</v>
      </c>
      <c r="M61" s="45">
        <f>'Support Services'!M8</f>
        <v>10000</v>
      </c>
      <c r="N61" s="46">
        <f>'Support Services'!N8</f>
        <v>36634</v>
      </c>
      <c r="P61" s="41" t="str">
        <f>'Support Services'!P8</f>
        <v>Due to experation of the uniform contract and potential change in vendor, we may be charged for loss items</v>
      </c>
    </row>
    <row r="62" spans="1:16" s="35" customFormat="1" ht="30" outlineLevel="2" x14ac:dyDescent="0.25">
      <c r="A62" s="43"/>
      <c r="B62" s="36" t="str">
        <f>'Support Services'!B9</f>
        <v>Uniform cleaning and rental - Scituate</v>
      </c>
      <c r="C62" s="41" t="str">
        <f>'Support Services'!C9</f>
        <v>601-430</v>
      </c>
      <c r="D62" s="36" t="str">
        <f>'Support Services'!D9</f>
        <v>52926-0002</v>
      </c>
      <c r="E62" s="36">
        <f>'Support Services'!E9</f>
        <v>63680</v>
      </c>
      <c r="F62" s="44">
        <f>'Support Services'!F9</f>
        <v>17184</v>
      </c>
      <c r="G62" s="45">
        <f>'Support Services'!G9</f>
        <v>0</v>
      </c>
      <c r="H62" s="46">
        <f>'Support Services'!H9</f>
        <v>17184</v>
      </c>
      <c r="I62" s="45">
        <f>'Support Services'!I9</f>
        <v>0</v>
      </c>
      <c r="J62" s="46">
        <f>'Support Services'!J9</f>
        <v>17184</v>
      </c>
      <c r="K62" s="45">
        <f>'Support Services'!K9</f>
        <v>0</v>
      </c>
      <c r="L62" s="46">
        <f>'Support Services'!L9</f>
        <v>17184</v>
      </c>
      <c r="M62" s="45">
        <f>'Support Services'!M9</f>
        <v>5000</v>
      </c>
      <c r="N62" s="46">
        <f>'Support Services'!N9</f>
        <v>22184</v>
      </c>
      <c r="P62" s="41" t="str">
        <f>'Support Services'!P9</f>
        <v>Due to experation of the uniform contract and potential change in vendor, we may be charged for loss items</v>
      </c>
    </row>
    <row r="63" spans="1:16" s="35" customFormat="1" ht="30" outlineLevel="2" x14ac:dyDescent="0.25">
      <c r="A63" s="43"/>
      <c r="B63" s="36" t="str">
        <f>'Support Services'!B10</f>
        <v>Fire Lane clearing- Contractor to clear trees and grade road base on fire lanes so fire apparatus can utilize in the event of a forest fire.</v>
      </c>
      <c r="C63" s="41" t="str">
        <f>'Support Services'!C10</f>
        <v>601-447</v>
      </c>
      <c r="D63" s="36" t="str">
        <f>'Support Services'!D10</f>
        <v>New Line 53227</v>
      </c>
      <c r="E63" s="36">
        <f>'Support Services'!E10</f>
        <v>63680</v>
      </c>
      <c r="F63" s="44">
        <f>'Support Services'!F10</f>
        <v>0</v>
      </c>
      <c r="G63" s="45">
        <f>'Support Services'!G10</f>
        <v>0</v>
      </c>
      <c r="H63" s="46">
        <f>'Support Services'!H10</f>
        <v>0</v>
      </c>
      <c r="I63" s="45">
        <f>'Support Services'!I10</f>
        <v>100000</v>
      </c>
      <c r="J63" s="46">
        <f>'Support Services'!J10</f>
        <v>100000</v>
      </c>
      <c r="K63" s="45">
        <f>'Support Services'!K10</f>
        <v>0</v>
      </c>
      <c r="L63" s="46">
        <f>'Support Services'!L10</f>
        <v>100000</v>
      </c>
      <c r="M63" s="45">
        <f>'Support Services'!M10</f>
        <v>0</v>
      </c>
      <c r="N63" s="46">
        <f>'Support Services'!N10</f>
        <v>100000</v>
      </c>
      <c r="P63" s="41" t="str">
        <f>'Support Services'!P10</f>
        <v xml:space="preserve">Funding for a service contract to clear and resurface fire lane roads within the watershed. Fire department acces roads require 20 ft wide clearing. </v>
      </c>
    </row>
    <row r="64" spans="1:16" s="35" customFormat="1" outlineLevel="2" x14ac:dyDescent="0.25">
      <c r="A64" s="43"/>
      <c r="B64" s="36"/>
      <c r="C64" s="41"/>
      <c r="D64" s="36"/>
      <c r="E64" s="36"/>
      <c r="F64" s="44"/>
      <c r="G64" s="45"/>
      <c r="H64" s="46"/>
      <c r="I64" s="45"/>
      <c r="J64" s="46"/>
      <c r="K64" s="45"/>
      <c r="L64" s="46"/>
      <c r="M64" s="45"/>
      <c r="N64" s="46"/>
      <c r="P64" s="41"/>
    </row>
    <row r="65" spans="1:16" s="35" customFormat="1" ht="60" outlineLevel="2" x14ac:dyDescent="0.25">
      <c r="A65" s="43"/>
      <c r="B65" s="36" t="str">
        <f>'Information Technology'!B7</f>
        <v>SolarWinds Monitoring Upgrade.</v>
      </c>
      <c r="C65" s="41" t="str">
        <f>'Information Technology'!C7</f>
        <v>601-710</v>
      </c>
      <c r="D65" s="36">
        <f>'Information Technology'!D7</f>
        <v>52911</v>
      </c>
      <c r="E65" s="36">
        <f>'Information Technology'!E7</f>
        <v>63680</v>
      </c>
      <c r="F65" s="44">
        <f>'Information Technology'!F7</f>
        <v>34000</v>
      </c>
      <c r="G65" s="45">
        <f>'Information Technology'!G7</f>
        <v>0</v>
      </c>
      <c r="H65" s="46">
        <f>'Information Technology'!H7</f>
        <v>34000</v>
      </c>
      <c r="I65" s="45">
        <f>'Information Technology'!I7</f>
        <v>11000</v>
      </c>
      <c r="J65" s="46">
        <f>'Information Technology'!J7</f>
        <v>45000</v>
      </c>
      <c r="K65" s="45">
        <f>'Information Technology'!K7</f>
        <v>0</v>
      </c>
      <c r="L65" s="46">
        <f>'Information Technology'!L7</f>
        <v>45000</v>
      </c>
      <c r="M65" s="45">
        <f>'Information Technology'!M7</f>
        <v>0</v>
      </c>
      <c r="N65" s="46">
        <f>'Information Technology'!N7</f>
        <v>45000</v>
      </c>
      <c r="O65" s="41" t="str">
        <f>'Information Technology'!O7</f>
        <v xml:space="preserve">  FY24, we spent $34K on the Essential Platform for Monitoring of IT Operations.</v>
      </c>
      <c r="P65" s="41" t="str">
        <f>'Information Technology'!P7</f>
        <v>To upgrade SolarWinds Monitoring Platform from Essential HCO to Advanced HCO Platform.  This will provide four additional modules, Configuration Management Network, IP Flows, SCM Real Time Config Changes and Virtual Monitoring improving overall IT monitoring operations.</v>
      </c>
    </row>
    <row r="66" spans="1:16" s="35" customFormat="1" ht="27" customHeight="1" outlineLevel="2" x14ac:dyDescent="0.25">
      <c r="A66" s="43"/>
      <c r="B66" s="36" t="str">
        <f>'Information Technology'!B8</f>
        <v xml:space="preserve">Avaya Phone Upgrade Maintenance and Support. </v>
      </c>
      <c r="C66" s="41" t="str">
        <f>'Information Technology'!C8</f>
        <v>601-710</v>
      </c>
      <c r="D66" s="36">
        <f>'Information Technology'!D8</f>
        <v>52911</v>
      </c>
      <c r="E66" s="36">
        <f>'Information Technology'!E8</f>
        <v>63680</v>
      </c>
      <c r="F66" s="44">
        <f>'Information Technology'!F8</f>
        <v>25000</v>
      </c>
      <c r="G66" s="45">
        <f>'Information Technology'!G8</f>
        <v>0</v>
      </c>
      <c r="H66" s="46">
        <f>'Information Technology'!H8</f>
        <v>25000</v>
      </c>
      <c r="I66" s="45">
        <f>'Information Technology'!I8</f>
        <v>38000</v>
      </c>
      <c r="J66" s="46">
        <f>'Information Technology'!J8</f>
        <v>63000</v>
      </c>
      <c r="K66" s="45">
        <f>'Information Technology'!K8</f>
        <v>0</v>
      </c>
      <c r="L66" s="46">
        <f>'Information Technology'!L8</f>
        <v>63000</v>
      </c>
      <c r="M66" s="45">
        <f>'Information Technology'!M8</f>
        <v>0</v>
      </c>
      <c r="N66" s="46">
        <f>'Information Technology'!N8</f>
        <v>63000</v>
      </c>
      <c r="O66" s="41" t="str">
        <f>'Information Technology'!O8</f>
        <v>FY24, purchased upgrade for $207K.  We currently pay $25K for Avaya Maintenance and Support on yearly basis.</v>
      </c>
      <c r="P66" s="41" t="str">
        <f>'Information Technology'!P8</f>
        <v>Avaya Telephone System ongoing licensing and maintenance over years two to five.</v>
      </c>
    </row>
    <row r="67" spans="1:16" s="35" customFormat="1" ht="30" customHeight="1" outlineLevel="2" x14ac:dyDescent="0.25">
      <c r="A67" s="43"/>
      <c r="B67" s="36" t="str">
        <f>'Information Technology'!B9</f>
        <v>Wasabi Reserved Capacity Hot Cloud Storage - 200TB</v>
      </c>
      <c r="C67" s="41" t="str">
        <f>'Information Technology'!C9</f>
        <v>601-710</v>
      </c>
      <c r="D67" s="36">
        <f>'Information Technology'!D9</f>
        <v>52911</v>
      </c>
      <c r="E67" s="36">
        <f>'Information Technology'!E9</f>
        <v>63680</v>
      </c>
      <c r="F67" s="44">
        <f>'Information Technology'!F9</f>
        <v>0</v>
      </c>
      <c r="G67" s="45">
        <f>'Information Technology'!G9</f>
        <v>0</v>
      </c>
      <c r="H67" s="46">
        <f>'Information Technology'!H9</f>
        <v>0</v>
      </c>
      <c r="I67" s="45">
        <f>'Information Technology'!I9</f>
        <v>13500</v>
      </c>
      <c r="J67" s="46">
        <f>'Information Technology'!J9</f>
        <v>13500</v>
      </c>
      <c r="K67" s="45">
        <f>'Information Technology'!K9</f>
        <v>0</v>
      </c>
      <c r="L67" s="46">
        <f>'Information Technology'!L9</f>
        <v>13500</v>
      </c>
      <c r="M67" s="45">
        <f>'Information Technology'!M9</f>
        <v>0</v>
      </c>
      <c r="N67" s="46">
        <f>'Information Technology'!N9</f>
        <v>13500</v>
      </c>
      <c r="O67" s="41" t="str">
        <f>'Information Technology'!O9</f>
        <v xml:space="preserve"> for 3 Years</v>
      </c>
      <c r="P67" s="41" t="str">
        <f>'Information Technology'!P9</f>
        <v xml:space="preserve">This solution will allow Providence Water to store data offsite, improving our stance with data protection and providing a true disaster recovery method.  </v>
      </c>
    </row>
    <row r="68" spans="1:16" s="35" customFormat="1" ht="21.75" customHeight="1" outlineLevel="2" x14ac:dyDescent="0.25">
      <c r="A68" s="43"/>
      <c r="B68" s="36" t="str">
        <f>'Information Technology'!B10</f>
        <v>Cellular Service Upgrade to the Purification Plant Maintenance and Support.</v>
      </c>
      <c r="C68" s="41" t="str">
        <f>'Information Technology'!C10</f>
        <v>601-710</v>
      </c>
      <c r="D68" s="36">
        <f>'Information Technology'!D10</f>
        <v>52911</v>
      </c>
      <c r="E68" s="36">
        <f>'Information Technology'!E10</f>
        <v>63680</v>
      </c>
      <c r="F68" s="44">
        <f>'Information Technology'!F10</f>
        <v>0</v>
      </c>
      <c r="G68" s="45">
        <f>'Information Technology'!G10</f>
        <v>0</v>
      </c>
      <c r="H68" s="46">
        <f>'Information Technology'!H10</f>
        <v>0</v>
      </c>
      <c r="I68" s="45">
        <f>'Information Technology'!I10</f>
        <v>15000</v>
      </c>
      <c r="J68" s="46">
        <f>'Information Technology'!J10</f>
        <v>15000</v>
      </c>
      <c r="K68" s="45">
        <f>'Information Technology'!K10</f>
        <v>0</v>
      </c>
      <c r="L68" s="46">
        <f>'Information Technology'!L10</f>
        <v>15000</v>
      </c>
      <c r="M68" s="45">
        <f>'Information Technology'!M10</f>
        <v>0</v>
      </c>
      <c r="N68" s="46">
        <f>'Information Technology'!N10</f>
        <v>15000</v>
      </c>
      <c r="O68" s="41"/>
      <c r="P68" s="41" t="str">
        <f>'Information Technology'!P10</f>
        <v>Cellular Service ongoing licensing and maintenance over years two to five.</v>
      </c>
    </row>
    <row r="69" spans="1:16" s="35" customFormat="1" ht="32.25" customHeight="1" outlineLevel="2" x14ac:dyDescent="0.25">
      <c r="A69" s="43"/>
      <c r="B69" s="36" t="str">
        <f>'Information Technology'!B11</f>
        <v>Oracle Licensing</v>
      </c>
      <c r="C69" s="41" t="str">
        <f>'Information Technology'!C11</f>
        <v>601-710</v>
      </c>
      <c r="D69" s="36">
        <f>'Information Technology'!D11</f>
        <v>52911</v>
      </c>
      <c r="E69" s="36">
        <f>'Information Technology'!E11</f>
        <v>63680</v>
      </c>
      <c r="F69" s="44">
        <f>'Information Technology'!F11</f>
        <v>27500</v>
      </c>
      <c r="G69" s="45">
        <f>'Information Technology'!G11</f>
        <v>0</v>
      </c>
      <c r="H69" s="46">
        <f>'Information Technology'!H11</f>
        <v>27500</v>
      </c>
      <c r="I69" s="45">
        <f>'Information Technology'!I11</f>
        <v>25500</v>
      </c>
      <c r="J69" s="46">
        <f>'Information Technology'!J11</f>
        <v>53000</v>
      </c>
      <c r="K69" s="45">
        <f>'Information Technology'!K11</f>
        <v>0</v>
      </c>
      <c r="L69" s="46">
        <f>'Information Technology'!L11</f>
        <v>53000</v>
      </c>
      <c r="M69" s="45">
        <f>'Information Technology'!M11</f>
        <v>0</v>
      </c>
      <c r="N69" s="46">
        <f>'Information Technology'!N11</f>
        <v>53000</v>
      </c>
      <c r="O69" s="41" t="str">
        <f>'Information Technology'!O11</f>
        <v>FY24 we paid $27.5K for licensing, maintenance and support.</v>
      </c>
      <c r="P69" s="41" t="str">
        <f>'Information Technology'!P11</f>
        <v>This adjustment is based on number of servers (not currently covered) that needs to be placed under oracle licensing per core to be compliant with their terms.</v>
      </c>
    </row>
    <row r="70" spans="1:16" s="35" customFormat="1" ht="32.25" customHeight="1" outlineLevel="2" x14ac:dyDescent="0.25">
      <c r="A70" s="43"/>
      <c r="B70" s="36" t="str">
        <f>'Information Technology'!B12</f>
        <v>Sprypoint Maintenance</v>
      </c>
      <c r="C70" s="41" t="str">
        <f>'Information Technology'!C12</f>
        <v>601-710</v>
      </c>
      <c r="D70" s="36">
        <f>'Information Technology'!D12</f>
        <v>52911</v>
      </c>
      <c r="E70" s="36">
        <f>'Information Technology'!E12</f>
        <v>63680</v>
      </c>
      <c r="F70" s="44">
        <f>'Information Technology'!F12</f>
        <v>0</v>
      </c>
      <c r="G70" s="45">
        <f>'Information Technology'!G12</f>
        <v>0</v>
      </c>
      <c r="H70" s="46">
        <f>'Information Technology'!H12</f>
        <v>0</v>
      </c>
      <c r="I70" s="45">
        <f>'Information Technology'!I12</f>
        <v>329516</v>
      </c>
      <c r="J70" s="46">
        <f>'Information Technology'!J12</f>
        <v>329516</v>
      </c>
      <c r="K70" s="45">
        <f>'Information Technology'!K12</f>
        <v>10000</v>
      </c>
      <c r="L70" s="46">
        <f>'Information Technology'!L12</f>
        <v>339516</v>
      </c>
      <c r="M70" s="45">
        <f>'Information Technology'!M12</f>
        <v>10000</v>
      </c>
      <c r="N70" s="46">
        <f>'Information Technology'!N12</f>
        <v>349516</v>
      </c>
      <c r="O70" s="41"/>
      <c r="P70" s="41" t="str">
        <f>'Information Technology'!P12</f>
        <v>Sprypoint Manitenance</v>
      </c>
    </row>
    <row r="71" spans="1:16" s="35" customFormat="1" ht="32.25" customHeight="1" outlineLevel="2" x14ac:dyDescent="0.25">
      <c r="A71" s="43"/>
      <c r="B71" s="36" t="str">
        <f>'Information Technology'!B13</f>
        <v>Engineering BackFlow Tool: SpryPoint</v>
      </c>
      <c r="C71" s="41" t="str">
        <f>'Information Technology'!C13</f>
        <v>601-710</v>
      </c>
      <c r="D71" s="36">
        <f>'Information Technology'!D13</f>
        <v>52911</v>
      </c>
      <c r="E71" s="36">
        <f>'Information Technology'!E13</f>
        <v>63680</v>
      </c>
      <c r="F71" s="44">
        <f>'Information Technology'!F13</f>
        <v>0</v>
      </c>
      <c r="G71" s="45">
        <f>'Information Technology'!G13</f>
        <v>0</v>
      </c>
      <c r="H71" s="46">
        <f>'Information Technology'!H13</f>
        <v>0</v>
      </c>
      <c r="I71" s="45">
        <f>'Information Technology'!I13</f>
        <v>12600</v>
      </c>
      <c r="J71" s="46">
        <f>'Information Technology'!J13</f>
        <v>12600</v>
      </c>
      <c r="K71" s="45">
        <f>'Information Technology'!K13</f>
        <v>700</v>
      </c>
      <c r="L71" s="46">
        <f>'Information Technology'!L13</f>
        <v>13300</v>
      </c>
      <c r="M71" s="45">
        <f>'Information Technology'!M13</f>
        <v>700</v>
      </c>
      <c r="N71" s="46">
        <f>'Information Technology'!N13</f>
        <v>14000</v>
      </c>
      <c r="O71" s="41"/>
      <c r="P71" s="41">
        <f>'Information Technology'!P13</f>
        <v>0</v>
      </c>
    </row>
    <row r="72" spans="1:16" s="60" customFormat="1" ht="32.25" customHeight="1" outlineLevel="2" x14ac:dyDescent="0.25">
      <c r="A72" s="61"/>
      <c r="B72" s="52" t="str">
        <f>'Information Technology'!B14</f>
        <v>TOTAL 710-52911</v>
      </c>
      <c r="C72" s="62"/>
      <c r="D72" s="52"/>
      <c r="E72" s="52"/>
      <c r="F72" s="46">
        <f>'Information Technology'!F14</f>
        <v>577515.78</v>
      </c>
      <c r="G72" s="46">
        <f>'Information Technology'!G14</f>
        <v>0</v>
      </c>
      <c r="H72" s="46">
        <f>'Information Technology'!H14</f>
        <v>577515.78</v>
      </c>
      <c r="I72" s="46">
        <f>'Information Technology'!I14</f>
        <v>445116</v>
      </c>
      <c r="J72" s="46">
        <f>'Information Technology'!J14</f>
        <v>1022631.78</v>
      </c>
      <c r="K72" s="46">
        <f>'Information Technology'!K14</f>
        <v>10700</v>
      </c>
      <c r="L72" s="46">
        <f>'Information Technology'!L14</f>
        <v>1033331.78</v>
      </c>
      <c r="M72" s="46">
        <f>'Information Technology'!M14</f>
        <v>10700</v>
      </c>
      <c r="N72" s="46">
        <f>'Information Technology'!N14</f>
        <v>1044031.78</v>
      </c>
      <c r="O72" s="62"/>
      <c r="P72" s="62"/>
    </row>
    <row r="73" spans="1:16" s="35" customFormat="1" outlineLevel="2" x14ac:dyDescent="0.25">
      <c r="A73" s="43"/>
      <c r="C73" s="41"/>
      <c r="D73" s="36"/>
      <c r="E73" s="36"/>
      <c r="F73" s="44"/>
      <c r="G73" s="45"/>
      <c r="H73" s="46"/>
      <c r="I73" s="45"/>
      <c r="J73" s="46"/>
      <c r="K73" s="45"/>
      <c r="L73" s="46"/>
      <c r="M73" s="45"/>
      <c r="N73" s="46"/>
      <c r="P73" s="41"/>
    </row>
    <row r="74" spans="1:16" s="35" customFormat="1" ht="32.25" customHeight="1" outlineLevel="2" x14ac:dyDescent="0.25">
      <c r="A74" s="43"/>
      <c r="B74" s="36" t="str">
        <f>'Information Technology'!B16</f>
        <v>SecureWorx Taegis XDR</v>
      </c>
      <c r="C74" s="41" t="str">
        <f>'Information Technology'!C16</f>
        <v>601-715</v>
      </c>
      <c r="D74" s="36">
        <f>'Information Technology'!D16</f>
        <v>52120</v>
      </c>
      <c r="E74" s="36">
        <f>'Information Technology'!E16</f>
        <v>63680</v>
      </c>
      <c r="F74" s="44">
        <f>'Information Technology'!F16</f>
        <v>0</v>
      </c>
      <c r="G74" s="45">
        <f>'Information Technology'!G16</f>
        <v>0</v>
      </c>
      <c r="H74" s="46">
        <f>'Information Technology'!H16</f>
        <v>0</v>
      </c>
      <c r="I74" s="45">
        <f>'Information Technology'!I16</f>
        <v>0</v>
      </c>
      <c r="J74" s="46">
        <f>'Information Technology'!J16</f>
        <v>0</v>
      </c>
      <c r="K74" s="45">
        <f>'Information Technology'!K16</f>
        <v>125000</v>
      </c>
      <c r="L74" s="46">
        <f>'Information Technology'!L16</f>
        <v>125000</v>
      </c>
      <c r="M74" s="45">
        <f>'Information Technology'!M16</f>
        <v>0</v>
      </c>
      <c r="N74" s="46">
        <f>'Information Technology'!N16</f>
        <v>125000</v>
      </c>
      <c r="O74" s="41"/>
      <c r="P74" s="41" t="str">
        <f>'Information Technology'!P16</f>
        <v>Taegis was originally purchased with CapEx in FY23 and is due for maintenance renewal in FY26.  We will transition to a yearly subscription model at that time</v>
      </c>
    </row>
    <row r="75" spans="1:16" s="35" customFormat="1" ht="20.25" customHeight="1" outlineLevel="2" x14ac:dyDescent="0.25">
      <c r="A75" s="43"/>
      <c r="B75" s="36" t="str">
        <f>'Information Technology'!B17</f>
        <v>SolarWinds Web HelpDesk</v>
      </c>
      <c r="C75" s="41" t="str">
        <f>'Information Technology'!C17</f>
        <v>601-715</v>
      </c>
      <c r="D75" s="36">
        <f>'Information Technology'!D17</f>
        <v>52120</v>
      </c>
      <c r="E75" s="36">
        <f>'Information Technology'!E17</f>
        <v>63680</v>
      </c>
      <c r="F75" s="44">
        <f>'Information Technology'!F17</f>
        <v>2850</v>
      </c>
      <c r="G75" s="45">
        <f>'Information Technology'!G17</f>
        <v>0</v>
      </c>
      <c r="H75" s="46">
        <f>'Information Technology'!H17</f>
        <v>2850</v>
      </c>
      <c r="I75" s="45">
        <f>'Information Technology'!I17</f>
        <v>142.5</v>
      </c>
      <c r="J75" s="46">
        <f>'Information Technology'!J17</f>
        <v>2992.5</v>
      </c>
      <c r="K75" s="45">
        <f>'Information Technology'!K17</f>
        <v>149.625</v>
      </c>
      <c r="L75" s="46">
        <f>'Information Technology'!L17</f>
        <v>3142.125</v>
      </c>
      <c r="M75" s="45">
        <f>'Information Technology'!M17</f>
        <v>0</v>
      </c>
      <c r="N75" s="46">
        <f>'Information Technology'!N17</f>
        <v>0</v>
      </c>
      <c r="O75" s="41"/>
      <c r="P75" s="41" t="str">
        <f>'Information Technology'!P17</f>
        <v>Accounting for a 5% yearly increase of right-to-use licenses</v>
      </c>
    </row>
    <row r="76" spans="1:16" s="35" customFormat="1" ht="20.25" customHeight="1" outlineLevel="2" x14ac:dyDescent="0.25">
      <c r="A76" s="43"/>
      <c r="B76" s="36" t="str">
        <f>'Information Technology'!B18</f>
        <v>PDQ</v>
      </c>
      <c r="C76" s="41" t="str">
        <f>'Information Technology'!C18</f>
        <v>601-715</v>
      </c>
      <c r="D76" s="36">
        <f>'Information Technology'!D18</f>
        <v>52120</v>
      </c>
      <c r="E76" s="36">
        <f>'Information Technology'!E18</f>
        <v>63680</v>
      </c>
      <c r="F76" s="44">
        <f>'Information Technology'!F18</f>
        <v>3825</v>
      </c>
      <c r="G76" s="45">
        <f>'Information Technology'!G18</f>
        <v>0</v>
      </c>
      <c r="H76" s="46">
        <f>'Information Technology'!H18</f>
        <v>3825</v>
      </c>
      <c r="I76" s="45">
        <f>'Information Technology'!I18</f>
        <v>191.25</v>
      </c>
      <c r="J76" s="46">
        <f>'Information Technology'!J18</f>
        <v>4016.25</v>
      </c>
      <c r="K76" s="45">
        <f>'Information Technology'!K18</f>
        <v>200.8125</v>
      </c>
      <c r="L76" s="46">
        <f>'Information Technology'!L18</f>
        <v>4217.0625</v>
      </c>
      <c r="M76" s="45">
        <f>'Information Technology'!M18</f>
        <v>0</v>
      </c>
      <c r="N76" s="46">
        <f>'Information Technology'!N18</f>
        <v>0</v>
      </c>
      <c r="O76" s="41"/>
      <c r="P76" s="41" t="str">
        <f>'Information Technology'!P18</f>
        <v>Accounting for a 5% yearly increase of right-to-use licenses</v>
      </c>
    </row>
    <row r="77" spans="1:16" s="60" customFormat="1" ht="32.25" customHeight="1" outlineLevel="2" x14ac:dyDescent="0.25">
      <c r="A77" s="61"/>
      <c r="B77" s="52" t="str">
        <f>'Information Technology'!B19</f>
        <v>Total 715-52120</v>
      </c>
      <c r="C77" s="62"/>
      <c r="D77" s="52"/>
      <c r="E77" s="52"/>
      <c r="F77" s="46">
        <f>'Information Technology'!F19</f>
        <v>4600</v>
      </c>
      <c r="G77" s="46">
        <f>'Information Technology'!G19</f>
        <v>0</v>
      </c>
      <c r="H77" s="46">
        <f>'Information Technology'!H19</f>
        <v>4600</v>
      </c>
      <c r="I77" s="46">
        <f>'Information Technology'!I19</f>
        <v>333.75</v>
      </c>
      <c r="J77" s="46">
        <f>'Information Technology'!J19</f>
        <v>4933.75</v>
      </c>
      <c r="K77" s="46">
        <f>'Information Technology'!K19</f>
        <v>125350.4375</v>
      </c>
      <c r="L77" s="46">
        <f>'Information Technology'!L19</f>
        <v>130284.1875</v>
      </c>
      <c r="M77" s="46">
        <f>'Information Technology'!M19</f>
        <v>0</v>
      </c>
      <c r="N77" s="46">
        <f>'Information Technology'!N19</f>
        <v>130284.1875</v>
      </c>
      <c r="O77" s="62"/>
      <c r="P77" s="62"/>
    </row>
    <row r="78" spans="1:16" s="35" customFormat="1" ht="20.25" customHeight="1" outlineLevel="2" x14ac:dyDescent="0.25">
      <c r="A78" s="43"/>
      <c r="B78" s="36"/>
      <c r="C78" s="41"/>
      <c r="D78" s="36"/>
      <c r="E78" s="36"/>
      <c r="F78" s="44"/>
      <c r="G78" s="45"/>
      <c r="H78" s="46"/>
      <c r="I78" s="45"/>
      <c r="J78" s="46"/>
      <c r="K78" s="45"/>
      <c r="L78" s="46"/>
      <c r="M78" s="45"/>
      <c r="N78" s="46"/>
      <c r="O78" s="41"/>
      <c r="P78" s="41"/>
    </row>
    <row r="79" spans="1:16" s="35" customFormat="1" ht="36.75" customHeight="1" outlineLevel="2" x14ac:dyDescent="0.25">
      <c r="A79" s="43"/>
      <c r="B79" s="36" t="str">
        <f>'Information Technology'!B20</f>
        <v>Tenable Security Center</v>
      </c>
      <c r="C79" s="41" t="str">
        <f>'Information Technology'!C20</f>
        <v>601-715</v>
      </c>
      <c r="D79" s="36">
        <f>'Information Technology'!D20</f>
        <v>53310</v>
      </c>
      <c r="E79" s="36">
        <f>'Information Technology'!E20</f>
        <v>63680</v>
      </c>
      <c r="F79" s="44">
        <f>'Information Technology'!F20</f>
        <v>0</v>
      </c>
      <c r="G79" s="45">
        <f>'Information Technology'!G20</f>
        <v>0</v>
      </c>
      <c r="H79" s="46">
        <f>'Information Technology'!H20</f>
        <v>0</v>
      </c>
      <c r="I79" s="45">
        <f>'Information Technology'!I20</f>
        <v>75000</v>
      </c>
      <c r="J79" s="46">
        <f>'Information Technology'!J20</f>
        <v>75000</v>
      </c>
      <c r="K79" s="45">
        <f>'Information Technology'!K20</f>
        <v>0</v>
      </c>
      <c r="L79" s="46">
        <f>'Information Technology'!L20</f>
        <v>75000</v>
      </c>
      <c r="M79" s="45">
        <f>'Information Technology'!M20</f>
        <v>0</v>
      </c>
      <c r="N79" s="46">
        <f>'Information Technology'!N20</f>
        <v>75000</v>
      </c>
      <c r="O79" s="41"/>
      <c r="P79" s="41" t="str">
        <f>'Information Technology'!P20</f>
        <v>Tenable was originally purchased through CapEx in FY22 and is due for maintenance renewal in FY25.  We will transition to a yearly subscription model at that time</v>
      </c>
    </row>
    <row r="80" spans="1:16" s="35" customFormat="1" ht="45" outlineLevel="2" x14ac:dyDescent="0.25">
      <c r="A80" s="43"/>
      <c r="B80" s="36" t="str">
        <f>'Information Technology'!B21</f>
        <v>Security Onion Solutions</v>
      </c>
      <c r="C80" s="41" t="str">
        <f>'Information Technology'!C21</f>
        <v>601-715</v>
      </c>
      <c r="D80" s="36">
        <f>'Information Technology'!D21</f>
        <v>53310</v>
      </c>
      <c r="E80" s="36">
        <f>'Information Technology'!E21</f>
        <v>63680</v>
      </c>
      <c r="F80" s="44">
        <f>'Information Technology'!F21</f>
        <v>236900.38</v>
      </c>
      <c r="G80" s="45">
        <f>'Information Technology'!G21</f>
        <v>0</v>
      </c>
      <c r="H80" s="46">
        <f>'Information Technology'!H21</f>
        <v>236900.38</v>
      </c>
      <c r="I80" s="45">
        <f>'Information Technology'!I21</f>
        <v>-236900</v>
      </c>
      <c r="J80" s="46">
        <f>'Information Technology'!J21</f>
        <v>0.38000000000465661</v>
      </c>
      <c r="K80" s="45">
        <f>'Information Technology'!K21</f>
        <v>0</v>
      </c>
      <c r="L80" s="46">
        <f>'Information Technology'!L21</f>
        <v>0.38000000000465661</v>
      </c>
      <c r="M80" s="45">
        <f>'Information Technology'!M21</f>
        <v>0</v>
      </c>
      <c r="N80" s="46">
        <f>'Information Technology'!N21</f>
        <v>0</v>
      </c>
      <c r="O80" s="41"/>
      <c r="P80" s="41" t="str">
        <f>'Information Technology'!P21</f>
        <v>Security Onion was originally purchased through OpEx in FY24 and is due for maintenance renewal in FY27.  We will transition to a yearly subscription model at that time</v>
      </c>
    </row>
    <row r="81" spans="1:18" s="60" customFormat="1" ht="32.25" customHeight="1" outlineLevel="2" x14ac:dyDescent="0.25">
      <c r="A81" s="61"/>
      <c r="B81" s="52" t="str">
        <f>'Information Technology'!B22</f>
        <v>TOTAL 715-53310</v>
      </c>
      <c r="C81" s="62"/>
      <c r="D81" s="52"/>
      <c r="E81" s="52"/>
      <c r="F81" s="46">
        <f>'Information Technology'!F22</f>
        <v>236900</v>
      </c>
      <c r="G81" s="46">
        <f>'Information Technology'!G22</f>
        <v>0</v>
      </c>
      <c r="H81" s="46">
        <f>'Information Technology'!H22</f>
        <v>236900</v>
      </c>
      <c r="I81" s="46">
        <f>'Information Technology'!I22</f>
        <v>-161900</v>
      </c>
      <c r="J81" s="46">
        <f>'Information Technology'!J22</f>
        <v>75000</v>
      </c>
      <c r="K81" s="46">
        <f>'Information Technology'!K22</f>
        <v>0</v>
      </c>
      <c r="L81" s="46">
        <f>'Information Technology'!L22</f>
        <v>75000</v>
      </c>
      <c r="M81" s="46">
        <f>'Information Technology'!M22</f>
        <v>0</v>
      </c>
      <c r="N81" s="46">
        <f>'Information Technology'!N22</f>
        <v>75000</v>
      </c>
      <c r="O81" s="46"/>
      <c r="P81" s="46">
        <f>'Information Technology'!P22</f>
        <v>0</v>
      </c>
    </row>
    <row r="82" spans="1:18" s="35" customFormat="1" outlineLevel="2" x14ac:dyDescent="0.25">
      <c r="A82" s="43"/>
      <c r="B82" s="36"/>
      <c r="C82" s="41"/>
      <c r="D82" s="36"/>
      <c r="E82" s="36"/>
      <c r="F82" s="44"/>
      <c r="G82" s="45"/>
      <c r="H82" s="46"/>
      <c r="I82" s="45"/>
      <c r="J82" s="46"/>
      <c r="K82" s="45"/>
      <c r="L82" s="46"/>
      <c r="M82" s="45"/>
      <c r="N82" s="46"/>
      <c r="O82" s="41"/>
      <c r="P82" s="41"/>
    </row>
    <row r="83" spans="1:18" s="35" customFormat="1" outlineLevel="2" x14ac:dyDescent="0.25">
      <c r="A83" s="43"/>
      <c r="B83" s="36" t="str">
        <f>'Information Technology'!B24</f>
        <v>Cellebrite</v>
      </c>
      <c r="C83" s="41" t="str">
        <f>'Information Technology'!C24</f>
        <v>601-715</v>
      </c>
      <c r="D83" s="36">
        <f>'Information Technology'!D24</f>
        <v>53227</v>
      </c>
      <c r="E83" s="36">
        <f>'Information Technology'!E24</f>
        <v>63680</v>
      </c>
      <c r="F83" s="44">
        <f>'Information Technology'!F24</f>
        <v>17926.560000000001</v>
      </c>
      <c r="G83" s="45">
        <f>'Information Technology'!G24</f>
        <v>0</v>
      </c>
      <c r="H83" s="46">
        <f>'Information Technology'!H24</f>
        <v>17926.560000000001</v>
      </c>
      <c r="I83" s="45">
        <f>'Information Technology'!I24</f>
        <v>896.32800000000009</v>
      </c>
      <c r="J83" s="46">
        <f>'Information Technology'!J24</f>
        <v>18822.888000000003</v>
      </c>
      <c r="K83" s="45">
        <f>'Information Technology'!K24</f>
        <v>941.14440000000013</v>
      </c>
      <c r="L83" s="46">
        <f>'Information Technology'!L24</f>
        <v>19764.032400000004</v>
      </c>
      <c r="M83" s="45">
        <f>'Information Technology'!M24</f>
        <v>0</v>
      </c>
      <c r="N83" s="46">
        <f>'Information Technology'!N24</f>
        <v>19764.032400000004</v>
      </c>
      <c r="O83" s="41"/>
      <c r="P83" s="41" t="str">
        <f>'Information Technology'!P24</f>
        <v>Accounting for a 5% yearly increase of right-to-use licenses</v>
      </c>
    </row>
    <row r="84" spans="1:18" s="35" customFormat="1" outlineLevel="2" x14ac:dyDescent="0.25">
      <c r="A84" s="43"/>
      <c r="B84" s="36" t="str">
        <f>'Information Technology'!B25</f>
        <v>Axiom Magnet</v>
      </c>
      <c r="C84" s="41" t="str">
        <f>'Information Technology'!C25</f>
        <v>601-715</v>
      </c>
      <c r="D84" s="36">
        <f>'Information Technology'!D25</f>
        <v>52125</v>
      </c>
      <c r="E84" s="36">
        <f>'Information Technology'!E25</f>
        <v>63680</v>
      </c>
      <c r="F84" s="44">
        <f>'Information Technology'!F25</f>
        <v>18949.939999999999</v>
      </c>
      <c r="G84" s="45">
        <f>'Information Technology'!G25</f>
        <v>0</v>
      </c>
      <c r="H84" s="46">
        <f>'Information Technology'!H25</f>
        <v>18949.939999999999</v>
      </c>
      <c r="I84" s="45">
        <f>'Information Technology'!I25</f>
        <v>947.49699999999996</v>
      </c>
      <c r="J84" s="46">
        <f>'Information Technology'!J25</f>
        <v>19897.436999999998</v>
      </c>
      <c r="K84" s="45">
        <f>'Information Technology'!K25</f>
        <v>994.87184999999999</v>
      </c>
      <c r="L84" s="46">
        <f>'Information Technology'!L25</f>
        <v>20892.308849999998</v>
      </c>
      <c r="M84" s="45">
        <f>'Information Technology'!M25</f>
        <v>0</v>
      </c>
      <c r="N84" s="46">
        <f>'Information Technology'!N25</f>
        <v>20892.308849999998</v>
      </c>
      <c r="O84" s="41"/>
      <c r="P84" s="41" t="str">
        <f>'Information Technology'!P25</f>
        <v>Accounting for a 5% yearly increase of right-to-use licenses</v>
      </c>
    </row>
    <row r="85" spans="1:18" s="35" customFormat="1" ht="15.75" outlineLevel="2" thickBot="1" x14ac:dyDescent="0.3">
      <c r="A85" s="43"/>
      <c r="B85" s="36"/>
      <c r="C85" s="41"/>
      <c r="D85" s="36"/>
      <c r="E85" s="36"/>
      <c r="F85" s="44"/>
      <c r="G85" s="45"/>
      <c r="H85" s="46"/>
      <c r="I85" s="45"/>
      <c r="J85" s="46"/>
      <c r="K85" s="45"/>
      <c r="L85" s="46"/>
      <c r="M85" s="46"/>
      <c r="N85" s="46"/>
      <c r="P85" s="41"/>
    </row>
    <row r="86" spans="1:18" ht="15.75" outlineLevel="1" thickBot="1" x14ac:dyDescent="0.3">
      <c r="B86" s="20" t="s">
        <v>27</v>
      </c>
      <c r="C86" s="6"/>
      <c r="D86" s="22"/>
      <c r="E86" s="29" t="s">
        <v>28</v>
      </c>
      <c r="F86" s="30">
        <f>F49+F50+F51+F58+F60+F61+F62+F63+F72+F77+F81+F83+F84</f>
        <v>1260461.28</v>
      </c>
      <c r="G86" s="30">
        <f t="shared" ref="G86:N86" si="5">G49+G50+G51+G58+G60+G61+G62+G63+G72+G77+G81+G83+G84</f>
        <v>0</v>
      </c>
      <c r="H86" s="30">
        <f t="shared" si="5"/>
        <v>1260461.28</v>
      </c>
      <c r="I86" s="30">
        <f>I49+I50+I51+I58+I60+I61+I62+I63+I72+I77+I81+I83+I84</f>
        <v>476553.57499999995</v>
      </c>
      <c r="J86" s="30">
        <f t="shared" si="5"/>
        <v>1737014.855</v>
      </c>
      <c r="K86" s="30">
        <f t="shared" si="5"/>
        <v>197558.45374999999</v>
      </c>
      <c r="L86" s="30">
        <f t="shared" si="5"/>
        <v>1934573.3087499999</v>
      </c>
      <c r="M86" s="30">
        <f t="shared" si="5"/>
        <v>83086</v>
      </c>
      <c r="N86" s="30">
        <f t="shared" si="5"/>
        <v>2017659.3087499999</v>
      </c>
      <c r="O86" s="6"/>
      <c r="P86" s="21"/>
      <c r="Q86" s="70">
        <f>+I86+K86</f>
        <v>674112.02874999994</v>
      </c>
      <c r="R86" s="71">
        <f>+M86</f>
        <v>83086</v>
      </c>
    </row>
    <row r="87" spans="1:18" outlineLevel="1" x14ac:dyDescent="0.25">
      <c r="B87" s="1"/>
      <c r="D87" s="8"/>
      <c r="E87" s="28"/>
      <c r="F87" s="16"/>
      <c r="H87" s="12"/>
      <c r="J87" s="12"/>
      <c r="L87" s="12"/>
      <c r="M87" s="12"/>
      <c r="N87" s="12"/>
      <c r="P87" s="1"/>
    </row>
    <row r="88" spans="1:18" s="35" customFormat="1" outlineLevel="2" x14ac:dyDescent="0.25">
      <c r="A88" s="43"/>
      <c r="B88" s="36" t="str">
        <f>'Water Supply'!B7</f>
        <v>RI General Treasurer</v>
      </c>
      <c r="C88" s="41" t="str">
        <f>'Water Supply'!C7</f>
        <v>601-510</v>
      </c>
      <c r="D88" s="36">
        <f>'Water Supply'!D7</f>
        <v>52120</v>
      </c>
      <c r="E88" s="36">
        <v>67530</v>
      </c>
      <c r="F88" s="44">
        <f>'Water Supply'!F7</f>
        <v>34340</v>
      </c>
      <c r="G88" s="45">
        <f>'Water Supply'!G7</f>
        <v>1000</v>
      </c>
      <c r="H88" s="46">
        <f>'Water Supply'!H7</f>
        <v>35340</v>
      </c>
      <c r="I88" s="45">
        <f>'Water Supply'!I7</f>
        <v>0</v>
      </c>
      <c r="J88" s="46">
        <f>'Water Supply'!J7</f>
        <v>35340</v>
      </c>
      <c r="K88" s="45">
        <f>'Water Supply'!K7</f>
        <v>0</v>
      </c>
      <c r="L88" s="46">
        <f>'Water Supply'!L7</f>
        <v>35340</v>
      </c>
      <c r="M88" s="45">
        <f>'Water Supply'!M7</f>
        <v>0</v>
      </c>
      <c r="N88" s="46">
        <f>'Water Supply'!N7</f>
        <v>35340</v>
      </c>
      <c r="O88" s="41">
        <f>'Water Supply'!O7</f>
        <v>0</v>
      </c>
      <c r="P88" s="41" t="str">
        <f>'Water Supply'!P7</f>
        <v>Annual fee, forgot to process invoice in FY24</v>
      </c>
    </row>
    <row r="89" spans="1:18" s="35" customFormat="1" outlineLevel="1" x14ac:dyDescent="0.25">
      <c r="A89" s="43"/>
      <c r="B89" s="63" t="s">
        <v>29</v>
      </c>
      <c r="C89" s="47"/>
      <c r="D89" s="48"/>
      <c r="E89" s="49" t="s">
        <v>30</v>
      </c>
      <c r="F89" s="50">
        <f>SUM(F88)</f>
        <v>34340</v>
      </c>
      <c r="G89" s="50">
        <f t="shared" ref="G89:N89" si="6">SUM(G88)</f>
        <v>1000</v>
      </c>
      <c r="H89" s="50">
        <f t="shared" si="6"/>
        <v>35340</v>
      </c>
      <c r="I89" s="50">
        <f t="shared" si="6"/>
        <v>0</v>
      </c>
      <c r="J89" s="50">
        <f t="shared" si="6"/>
        <v>35340</v>
      </c>
      <c r="K89" s="50">
        <f t="shared" si="6"/>
        <v>0</v>
      </c>
      <c r="L89" s="50">
        <f t="shared" si="6"/>
        <v>35340</v>
      </c>
      <c r="M89" s="50">
        <f t="shared" si="6"/>
        <v>0</v>
      </c>
      <c r="N89" s="50">
        <f t="shared" si="6"/>
        <v>35340</v>
      </c>
      <c r="O89" s="51"/>
      <c r="P89" s="47"/>
    </row>
    <row r="90" spans="1:18" outlineLevel="1" x14ac:dyDescent="0.25">
      <c r="B90" s="1"/>
      <c r="D90" s="8"/>
      <c r="E90" s="28"/>
      <c r="F90" s="16"/>
      <c r="H90" s="12"/>
      <c r="J90" s="12"/>
      <c r="L90" s="12"/>
      <c r="M90" s="12"/>
      <c r="N90" s="12"/>
      <c r="P90" s="1"/>
    </row>
    <row r="91" spans="1:18" s="35" customFormat="1" ht="30.75" customHeight="1" outlineLevel="2" thickBot="1" x14ac:dyDescent="0.3">
      <c r="A91" s="43"/>
      <c r="B91" s="41" t="str">
        <f>'T&amp;D'!B25</f>
        <v>Dues &amp; Subscriptions</v>
      </c>
      <c r="C91" s="41" t="str">
        <f>'T&amp;D'!C25</f>
        <v>601-220</v>
      </c>
      <c r="D91" s="36">
        <f>'T&amp;D'!D25</f>
        <v>52185</v>
      </c>
      <c r="E91" s="36">
        <f>'T&amp;D'!E25</f>
        <v>67560</v>
      </c>
      <c r="F91" s="44">
        <f>'T&amp;D'!F25</f>
        <v>37660</v>
      </c>
      <c r="G91" s="45">
        <f>'T&amp;D'!G25</f>
        <v>0</v>
      </c>
      <c r="H91" s="46">
        <f>'T&amp;D'!H25</f>
        <v>37660</v>
      </c>
      <c r="I91" s="45">
        <f>'T&amp;D'!I25</f>
        <v>2828.265999999996</v>
      </c>
      <c r="J91" s="46">
        <f>'T&amp;D'!J25</f>
        <v>40488.265999999996</v>
      </c>
      <c r="K91" s="45">
        <f>'T&amp;D'!K25</f>
        <v>3040.6687765999959</v>
      </c>
      <c r="L91" s="46">
        <f>'T&amp;D'!L25</f>
        <v>43528.934776599992</v>
      </c>
      <c r="M91" s="45">
        <f>'T&amp;D'!M25</f>
        <v>3269.0230017226568</v>
      </c>
      <c r="N91" s="46">
        <f>'T&amp;D'!N25</f>
        <v>46797.957778322649</v>
      </c>
      <c r="O91" s="35" t="s">
        <v>17</v>
      </c>
      <c r="P91" s="41" t="str">
        <f>'T&amp;D'!P25</f>
        <v>We are required by law to participate in the dig safe network. Answering service is required to answer any phone calls after 8pm on weekdays, after 4pm on Saturdays and all of Sunday. Digsafe $2800/month.  Answering Service $250/moth est.</v>
      </c>
    </row>
    <row r="92" spans="1:18" s="35" customFormat="1" ht="15.75" outlineLevel="1" thickBot="1" x14ac:dyDescent="0.3">
      <c r="A92" s="43"/>
      <c r="B92" s="63" t="s">
        <v>31</v>
      </c>
      <c r="C92" s="47"/>
      <c r="D92" s="48"/>
      <c r="E92" s="49" t="s">
        <v>32</v>
      </c>
      <c r="F92" s="50">
        <f>SUM(F91)</f>
        <v>37660</v>
      </c>
      <c r="G92" s="50">
        <f t="shared" ref="G92:N92" si="7">SUM(G91)</f>
        <v>0</v>
      </c>
      <c r="H92" s="50">
        <f t="shared" si="7"/>
        <v>37660</v>
      </c>
      <c r="I92" s="64">
        <f t="shared" si="7"/>
        <v>2828.265999999996</v>
      </c>
      <c r="J92" s="56">
        <f t="shared" si="7"/>
        <v>40488.265999999996</v>
      </c>
      <c r="K92" s="64">
        <f t="shared" si="7"/>
        <v>3040.6687765999959</v>
      </c>
      <c r="L92" s="56">
        <f t="shared" si="7"/>
        <v>43528.934776599992</v>
      </c>
      <c r="M92" s="65">
        <f t="shared" si="7"/>
        <v>3269.0230017226568</v>
      </c>
      <c r="N92" s="50">
        <f t="shared" si="7"/>
        <v>46797.957778322649</v>
      </c>
      <c r="O92" s="51"/>
      <c r="P92" s="47"/>
      <c r="Q92" s="70">
        <f>+I92+K92</f>
        <v>5868.9347765999919</v>
      </c>
      <c r="R92" s="71">
        <f>+M92</f>
        <v>3269.0230017226568</v>
      </c>
    </row>
    <row r="93" spans="1:18" outlineLevel="1" x14ac:dyDescent="0.25">
      <c r="B93" s="1"/>
      <c r="D93" s="8"/>
      <c r="E93" s="28"/>
      <c r="F93" s="16"/>
      <c r="H93" s="12"/>
      <c r="J93" s="12"/>
      <c r="L93" s="12"/>
      <c r="M93" s="12"/>
      <c r="N93" s="12"/>
      <c r="P93" s="1"/>
    </row>
    <row r="94" spans="1:18" s="35" customFormat="1" ht="30.75" customHeight="1" outlineLevel="2" x14ac:dyDescent="0.25">
      <c r="A94" s="43"/>
      <c r="B94" s="41" t="str">
        <f>'Customer Service'!B7</f>
        <v>Printer Service Postage - Mailing of monthly collection letters.  Postage will cost .42 x 4000 x 12 = $20,160.</v>
      </c>
      <c r="C94" s="41" t="str">
        <f>'Customer Service'!C7</f>
        <v>601-620</v>
      </c>
      <c r="D94" s="36">
        <f>'Customer Service'!D7</f>
        <v>52210</v>
      </c>
      <c r="E94" s="36">
        <f>'Customer Service'!E7</f>
        <v>67570</v>
      </c>
      <c r="F94" s="44">
        <f>'Customer Service'!F7</f>
        <v>123240</v>
      </c>
      <c r="G94" s="45">
        <f>'Customer Service'!G7</f>
        <v>0</v>
      </c>
      <c r="H94" s="46">
        <f>'Customer Service'!H7</f>
        <v>123240</v>
      </c>
      <c r="I94" s="45">
        <f>'Customer Service'!I7</f>
        <v>5000</v>
      </c>
      <c r="J94" s="46">
        <f>'Customer Service'!J7</f>
        <v>128240</v>
      </c>
      <c r="K94" s="45">
        <f>'Customer Service'!K7</f>
        <v>2000</v>
      </c>
      <c r="L94" s="46">
        <f>'Customer Service'!L7</f>
        <v>130240</v>
      </c>
      <c r="M94" s="45">
        <f>'Customer Service'!M7</f>
        <v>2000</v>
      </c>
      <c r="N94" s="46">
        <f>'Customer Service'!N7</f>
        <v>132240</v>
      </c>
      <c r="P94" s="41" t="str">
        <f>'Customer Service'!P7</f>
        <v>Joe is getting updated #s and Proposal from Cathedral Corporation.</v>
      </c>
    </row>
    <row r="95" spans="1:18" ht="30" outlineLevel="1" x14ac:dyDescent="0.25">
      <c r="B95" s="1" t="str">
        <f>'Customer Service'!B8</f>
        <v>Printer Service Postage - Mailing of Monthly Invoices.   Postage cost for first class Commercial Letters.</v>
      </c>
      <c r="C95" s="41" t="str">
        <f>'Customer Service'!C8</f>
        <v>601-620</v>
      </c>
      <c r="D95" s="36">
        <f>'Customer Service'!D8</f>
        <v>52170</v>
      </c>
      <c r="E95" s="36">
        <f>'Customer Service'!E8</f>
        <v>67570</v>
      </c>
      <c r="F95" s="44">
        <f>'Customer Service'!F8</f>
        <v>360000</v>
      </c>
      <c r="G95" s="45">
        <f>'Customer Service'!G8</f>
        <v>0</v>
      </c>
      <c r="H95" s="46">
        <f>'Customer Service'!H8</f>
        <v>360000</v>
      </c>
      <c r="I95" s="45">
        <f>'Customer Service'!I8</f>
        <v>25200</v>
      </c>
      <c r="J95" s="46">
        <f>'Customer Service'!J8</f>
        <v>385200</v>
      </c>
      <c r="K95" s="45">
        <f>'Customer Service'!K8</f>
        <v>26964</v>
      </c>
      <c r="L95" s="46">
        <f>'Customer Service'!L8</f>
        <v>412164</v>
      </c>
      <c r="M95" s="45">
        <f>'Customer Service'!M8</f>
        <v>28851.48</v>
      </c>
      <c r="N95" s="46">
        <f>'Customer Service'!N8</f>
        <v>441015.48</v>
      </c>
      <c r="O95" s="35"/>
      <c r="P95" s="41" t="str">
        <f>'Customer Service'!P8</f>
        <v>The US States Post Office raised their rates - effective 07.14.24 - 7%.  They have been increasing the rates yearly.  I am projecting a 7% increase for each year</v>
      </c>
    </row>
    <row r="96" spans="1:18" ht="60" outlineLevel="2" x14ac:dyDescent="0.25">
      <c r="B96" s="1" t="str">
        <f>'Customer Service'!B9</f>
        <v xml:space="preserve">Invoice Cloud - ACH / Credit Card Fees.  </v>
      </c>
      <c r="C96" s="41" t="str">
        <f>'Customer Service'!C9</f>
        <v>601-623</v>
      </c>
      <c r="D96" s="36">
        <f>'Customer Service'!D9</f>
        <v>52500</v>
      </c>
      <c r="E96" s="36">
        <f>'Customer Service'!E9</f>
        <v>67570</v>
      </c>
      <c r="F96" s="44">
        <f>'Customer Service'!F9</f>
        <v>639305</v>
      </c>
      <c r="G96" s="45">
        <f>'Customer Service'!G9</f>
        <v>0</v>
      </c>
      <c r="H96" s="46">
        <f>'Customer Service'!H9</f>
        <v>639305</v>
      </c>
      <c r="I96" s="45">
        <f>'Customer Service'!I9</f>
        <v>0</v>
      </c>
      <c r="J96" s="46">
        <f>'Customer Service'!J9</f>
        <v>639305</v>
      </c>
      <c r="K96" s="45">
        <f>'Customer Service'!K9</f>
        <v>0</v>
      </c>
      <c r="L96" s="46">
        <f>'Customer Service'!L9</f>
        <v>639305</v>
      </c>
      <c r="M96" s="45">
        <f>'Customer Service'!M9</f>
        <v>0</v>
      </c>
      <c r="N96" s="46">
        <f>'Customer Service'!N9</f>
        <v>639305</v>
      </c>
      <c r="O96" s="35"/>
      <c r="P96" s="41" t="str">
        <f>'Customer Service'!P9</f>
        <v xml:space="preserve">Providence Water saw a $26, 122.30 increase from FY 23 to FY 24 and the rates dropped.  There is an inflationery factor and should the Credit Card Companmies raise their fee, the increase can be based on to PW.  Test year adjustent added to bring the amount to the surcharge revenue.  </v>
      </c>
    </row>
    <row r="97" spans="1:18" ht="15.75" outlineLevel="2" thickBot="1" x14ac:dyDescent="0.3">
      <c r="B97" s="1"/>
      <c r="D97" s="8"/>
      <c r="E97" s="8"/>
      <c r="F97" s="16"/>
      <c r="H97" s="12"/>
      <c r="I97" s="16"/>
      <c r="J97" s="12"/>
      <c r="L97" s="12"/>
      <c r="M97" s="12"/>
      <c r="N97" s="12"/>
      <c r="P97" s="1"/>
    </row>
    <row r="98" spans="1:18" ht="15.75" outlineLevel="1" thickBot="1" x14ac:dyDescent="0.3">
      <c r="B98" s="20" t="s">
        <v>33</v>
      </c>
      <c r="C98" s="6"/>
      <c r="D98" s="22"/>
      <c r="E98" s="29" t="s">
        <v>34</v>
      </c>
      <c r="F98" s="30">
        <f>'Customer Service'!F13</f>
        <v>1122545</v>
      </c>
      <c r="G98" s="30">
        <f>'Customer Service'!G13</f>
        <v>0</v>
      </c>
      <c r="H98" s="30">
        <f>'Customer Service'!H13</f>
        <v>1122545</v>
      </c>
      <c r="I98" s="64">
        <f>'Customer Service'!I13</f>
        <v>30200</v>
      </c>
      <c r="J98" s="56">
        <f>'Customer Service'!J13</f>
        <v>1152745</v>
      </c>
      <c r="K98" s="64">
        <f>'Customer Service'!K13</f>
        <v>28964</v>
      </c>
      <c r="L98" s="56">
        <f>'Customer Service'!L13</f>
        <v>1181709</v>
      </c>
      <c r="M98" s="65">
        <f>'Customer Service'!M13</f>
        <v>30851.48</v>
      </c>
      <c r="N98" s="30">
        <f>'Customer Service'!N13</f>
        <v>1212560.48</v>
      </c>
      <c r="O98" s="6"/>
      <c r="P98" s="21"/>
      <c r="Q98" s="70">
        <f>+I98+K98</f>
        <v>59164</v>
      </c>
      <c r="R98" s="71">
        <f>+M98</f>
        <v>30851.48</v>
      </c>
    </row>
    <row r="99" spans="1:18" outlineLevel="1" x14ac:dyDescent="0.25">
      <c r="B99" s="1"/>
      <c r="D99" s="8"/>
      <c r="E99" s="28"/>
      <c r="F99" s="16"/>
      <c r="H99" s="12"/>
      <c r="I99" s="16"/>
      <c r="J99" s="12"/>
      <c r="L99" s="12"/>
      <c r="M99" s="12"/>
      <c r="N99" s="12"/>
      <c r="P99" s="1"/>
    </row>
    <row r="100" spans="1:18" outlineLevel="2" x14ac:dyDescent="0.25">
      <c r="B100" s="1"/>
      <c r="C100" s="1"/>
      <c r="D100" s="8"/>
      <c r="E100" s="8"/>
      <c r="F100" s="16"/>
      <c r="H100" s="12"/>
      <c r="I100" s="16"/>
      <c r="J100" s="12"/>
      <c r="L100" s="12"/>
      <c r="M100" s="12"/>
      <c r="N100" s="12"/>
      <c r="P100" s="1"/>
    </row>
    <row r="101" spans="1:18" outlineLevel="1" x14ac:dyDescent="0.25">
      <c r="B101" s="21"/>
      <c r="C101" s="6"/>
      <c r="D101" s="22"/>
      <c r="E101" s="29" t="s">
        <v>35</v>
      </c>
      <c r="F101" s="30">
        <f>SUM(F100)</f>
        <v>0</v>
      </c>
      <c r="G101" s="30">
        <f t="shared" ref="G101:L101" si="8">SUM(G100)</f>
        <v>0</v>
      </c>
      <c r="H101" s="30">
        <f t="shared" si="8"/>
        <v>0</v>
      </c>
      <c r="I101" s="30">
        <f t="shared" si="8"/>
        <v>0</v>
      </c>
      <c r="J101" s="30">
        <f t="shared" si="8"/>
        <v>0</v>
      </c>
      <c r="K101" s="30">
        <f t="shared" si="8"/>
        <v>0</v>
      </c>
      <c r="L101" s="30">
        <f t="shared" si="8"/>
        <v>0</v>
      </c>
      <c r="M101" s="30"/>
      <c r="N101" s="30"/>
      <c r="O101" s="6"/>
      <c r="P101" s="31"/>
    </row>
    <row r="102" spans="1:18" outlineLevel="2" x14ac:dyDescent="0.25">
      <c r="B102" s="1"/>
      <c r="C102" s="1"/>
      <c r="D102" s="8"/>
      <c r="E102" s="8"/>
      <c r="F102" s="16"/>
      <c r="H102" s="12"/>
      <c r="I102" s="16"/>
      <c r="J102" s="12"/>
      <c r="L102" s="12"/>
      <c r="M102" s="12"/>
      <c r="N102" s="12"/>
      <c r="P102" s="1"/>
    </row>
    <row r="103" spans="1:18" x14ac:dyDescent="0.25">
      <c r="B103" s="1"/>
      <c r="D103" s="8"/>
      <c r="E103" s="36"/>
      <c r="F103" s="16"/>
      <c r="H103" s="12"/>
      <c r="I103" s="16"/>
      <c r="J103" s="12"/>
      <c r="K103" s="16"/>
      <c r="L103" s="12"/>
      <c r="M103" s="12"/>
      <c r="N103" s="12"/>
      <c r="P103" s="17"/>
    </row>
    <row r="104" spans="1:18" outlineLevel="2" x14ac:dyDescent="0.25">
      <c r="B104" s="1"/>
      <c r="D104" s="8"/>
      <c r="E104" s="8"/>
      <c r="F104" s="16"/>
      <c r="H104" s="12"/>
      <c r="I104" s="16"/>
      <c r="J104" s="12"/>
      <c r="L104" s="12"/>
      <c r="M104" s="12"/>
      <c r="N104" s="12"/>
      <c r="P104" s="17"/>
    </row>
    <row r="105" spans="1:18" outlineLevel="1" x14ac:dyDescent="0.25">
      <c r="B105" s="21"/>
      <c r="C105" s="6"/>
      <c r="D105" s="22"/>
      <c r="E105" s="29" t="s">
        <v>36</v>
      </c>
      <c r="F105" s="30">
        <f t="shared" ref="F105:L105" si="9">SUM(F102:F104)</f>
        <v>0</v>
      </c>
      <c r="G105" s="30">
        <f>SUM(G102:G104)</f>
        <v>0</v>
      </c>
      <c r="H105" s="30">
        <f t="shared" si="9"/>
        <v>0</v>
      </c>
      <c r="I105" s="30">
        <f t="shared" si="9"/>
        <v>0</v>
      </c>
      <c r="J105" s="30">
        <f t="shared" si="9"/>
        <v>0</v>
      </c>
      <c r="K105" s="30">
        <f t="shared" si="9"/>
        <v>0</v>
      </c>
      <c r="L105" s="30">
        <f t="shared" si="9"/>
        <v>0</v>
      </c>
      <c r="M105" s="30"/>
      <c r="N105" s="30"/>
      <c r="O105" s="6"/>
      <c r="P105" s="31"/>
    </row>
    <row r="106" spans="1:18" outlineLevel="1" x14ac:dyDescent="0.25">
      <c r="H106" s="11"/>
      <c r="J106" s="11"/>
      <c r="L106" s="11"/>
      <c r="M106" s="11"/>
      <c r="N106" s="11"/>
      <c r="P106" s="1"/>
    </row>
    <row r="107" spans="1:18" outlineLevel="1" x14ac:dyDescent="0.25">
      <c r="B107" s="1"/>
      <c r="F107" s="16"/>
      <c r="G107" s="16"/>
      <c r="H107" s="11"/>
      <c r="I107" s="16"/>
      <c r="J107" s="11"/>
      <c r="L107" s="11"/>
      <c r="M107" s="11"/>
      <c r="N107" s="11"/>
      <c r="P107" s="1"/>
    </row>
    <row r="108" spans="1:18" outlineLevel="1" x14ac:dyDescent="0.25">
      <c r="A108" s="9"/>
      <c r="B108" s="21"/>
      <c r="C108" s="6"/>
      <c r="D108" s="6"/>
      <c r="E108" s="3" t="s">
        <v>37</v>
      </c>
      <c r="F108" s="32">
        <f>F105+F98+F89+F86+F24+F47+F92+F39+F18++F21+F101</f>
        <v>5611546.5600000005</v>
      </c>
      <c r="G108" s="32">
        <f t="shared" ref="G108:N108" si="10">G105+G98+G89+G86+G24+G47+G92+G39+G18++G21+G101</f>
        <v>1000</v>
      </c>
      <c r="H108" s="32">
        <f t="shared" si="10"/>
        <v>5612546.5600000005</v>
      </c>
      <c r="I108" s="32">
        <f t="shared" si="10"/>
        <v>1135313.3136689998</v>
      </c>
      <c r="J108" s="32">
        <f t="shared" si="10"/>
        <v>6747859.8736689994</v>
      </c>
      <c r="K108" s="32">
        <f t="shared" si="10"/>
        <v>602823.69551133446</v>
      </c>
      <c r="L108" s="32">
        <f t="shared" si="10"/>
        <v>7350683.5691803349</v>
      </c>
      <c r="M108" s="32">
        <f t="shared" si="10"/>
        <v>554761.38598596398</v>
      </c>
      <c r="N108" s="32">
        <f t="shared" si="10"/>
        <v>7905444.9551662989</v>
      </c>
      <c r="O108" s="3"/>
      <c r="P108" s="21"/>
    </row>
    <row r="109" spans="1:18" x14ac:dyDescent="0.25">
      <c r="H109" s="11"/>
      <c r="J109" s="11"/>
      <c r="L109" s="11"/>
      <c r="M109" s="11"/>
      <c r="N109" s="11"/>
      <c r="P109" s="1"/>
    </row>
    <row r="110" spans="1:18" x14ac:dyDescent="0.25">
      <c r="F110" s="33">
        <f>GM!F12+Finance!F30+'T&amp;D'!F28+Engineering!F15+'Support Services'!F13+'Water Supply'!F22+'Customer Service'!F13+'Information Technology'!F28</f>
        <v>5611546.5600000005</v>
      </c>
      <c r="G110" s="33">
        <f>GM!G12+Finance!G30+'T&amp;D'!G28+Engineering!G15+'Support Services'!G13+'Water Supply'!G22+'Customer Service'!G13+'Information Technology'!G28</f>
        <v>1000</v>
      </c>
      <c r="H110" s="33">
        <f>GM!H12+Finance!H30+'T&amp;D'!H28+Engineering!H15+'Support Services'!H13+'Water Supply'!H22+'Customer Service'!H13+'Information Technology'!H28</f>
        <v>5612546.5600000005</v>
      </c>
      <c r="I110" s="33">
        <f>GM!I12+Finance!I30+'T&amp;D'!I28+Engineering!I15+'Support Services'!I13+'Water Supply'!I22+'Customer Service'!I13+'Information Technology'!I28</f>
        <v>1135313.3136689998</v>
      </c>
      <c r="J110" s="33">
        <f>GM!J12+Finance!J30+'T&amp;D'!J28+Engineering!J15+'Support Services'!J13+'Water Supply'!J22+'Customer Service'!J13+'Information Technology'!J28</f>
        <v>6747859.8736690003</v>
      </c>
      <c r="K110" s="33">
        <f>GM!K12+Finance!K30+'T&amp;D'!K28+Engineering!K15+'Support Services'!K13+'Water Supply'!K22+'Customer Service'!K13+'Information Technology'!K28</f>
        <v>602823.69551133446</v>
      </c>
      <c r="L110" s="33">
        <f>GM!L12+Finance!L30+'T&amp;D'!L28+Engineering!L15+'Support Services'!L13+'Water Supply'!L22+'Customer Service'!L13+'Information Technology'!L28</f>
        <v>7350683.569180334</v>
      </c>
      <c r="M110" s="33">
        <f>GM!M12+Finance!M30+'T&amp;D'!M28+Engineering!M15+'Support Services'!M13+'Water Supply'!M22+'Customer Service'!M13+'Information Technology'!M28</f>
        <v>554761.38598596398</v>
      </c>
      <c r="N110" s="33">
        <f>GM!N12+Finance!N30+'T&amp;D'!N28+Engineering!N15+'Support Services'!N13+'Water Supply'!N22+'Customer Service'!N13+'Information Technology'!N28</f>
        <v>7905444.9551662989</v>
      </c>
      <c r="P110" s="1"/>
    </row>
    <row r="111" spans="1:18" x14ac:dyDescent="0.25">
      <c r="H111" s="11"/>
      <c r="J111" s="11"/>
      <c r="L111" s="11"/>
      <c r="M111" s="11"/>
      <c r="N111" s="11"/>
      <c r="P111" s="1"/>
    </row>
    <row r="112" spans="1:18" x14ac:dyDescent="0.25">
      <c r="F112" s="16">
        <f>F110-F108</f>
        <v>0</v>
      </c>
      <c r="G112" s="19">
        <f t="shared" ref="G112:H112" si="11">G110-G108</f>
        <v>0</v>
      </c>
      <c r="H112" s="19">
        <f t="shared" si="11"/>
        <v>0</v>
      </c>
      <c r="I112" s="19">
        <f>I110-I108</f>
        <v>0</v>
      </c>
      <c r="J112" s="19">
        <f t="shared" ref="J112:L112" si="12">J110-J108</f>
        <v>0</v>
      </c>
      <c r="K112" s="19">
        <f t="shared" si="12"/>
        <v>0</v>
      </c>
      <c r="L112" s="19">
        <f t="shared" si="12"/>
        <v>0</v>
      </c>
      <c r="M112" s="19">
        <f>M110-M108</f>
        <v>0</v>
      </c>
      <c r="N112" s="19">
        <f t="shared" ref="N112" si="13">N110-N108</f>
        <v>0</v>
      </c>
      <c r="P112" s="1"/>
    </row>
    <row r="113" spans="8:16" x14ac:dyDescent="0.25">
      <c r="H113" s="11"/>
      <c r="J113" s="11"/>
      <c r="L113" s="11"/>
      <c r="M113" s="11"/>
      <c r="N113" s="11"/>
      <c r="P113" s="1"/>
    </row>
    <row r="114" spans="8:16" x14ac:dyDescent="0.25">
      <c r="H114" s="11"/>
      <c r="J114" s="11"/>
      <c r="K114" s="11"/>
      <c r="L114" s="11"/>
      <c r="M114" s="11"/>
      <c r="N114" s="11"/>
      <c r="P114" s="1"/>
    </row>
    <row r="115" spans="8:16" x14ac:dyDescent="0.25">
      <c r="H115" s="11"/>
      <c r="J115" s="11"/>
      <c r="L115" s="11"/>
      <c r="M115" s="11"/>
      <c r="N115" s="11"/>
      <c r="P115" s="1"/>
    </row>
    <row r="116" spans="8:16" x14ac:dyDescent="0.25">
      <c r="H116" s="11"/>
      <c r="J116" s="11"/>
      <c r="K116" s="16"/>
      <c r="L116" s="11"/>
      <c r="M116" s="11"/>
      <c r="N116" s="11"/>
      <c r="P116" s="1"/>
    </row>
    <row r="117" spans="8:16" x14ac:dyDescent="0.25">
      <c r="H117" s="11"/>
      <c r="J117" s="11"/>
      <c r="L117" s="11"/>
      <c r="M117" s="11"/>
      <c r="N117" s="11"/>
      <c r="P117" s="1"/>
    </row>
    <row r="118" spans="8:16" x14ac:dyDescent="0.25">
      <c r="H118" s="11"/>
      <c r="J118" s="11"/>
      <c r="K118" s="16"/>
      <c r="L118" s="11"/>
      <c r="M118" s="11"/>
      <c r="N118" s="11"/>
      <c r="P118" s="1"/>
    </row>
    <row r="119" spans="8:16" x14ac:dyDescent="0.25">
      <c r="H119" s="11"/>
      <c r="J119" s="11"/>
      <c r="L119" s="11"/>
      <c r="M119" s="11"/>
      <c r="N119" s="11"/>
      <c r="P119" s="1"/>
    </row>
    <row r="120" spans="8:16" x14ac:dyDescent="0.25">
      <c r="H120" s="11"/>
      <c r="J120" s="11"/>
      <c r="L120" s="11"/>
      <c r="M120" s="11"/>
      <c r="N120" s="11"/>
      <c r="P120" s="1"/>
    </row>
    <row r="121" spans="8:16" x14ac:dyDescent="0.25">
      <c r="H121" s="11"/>
      <c r="J121" s="11"/>
      <c r="L121" s="11"/>
      <c r="M121" s="11"/>
      <c r="N121" s="11"/>
      <c r="P121" s="1"/>
    </row>
    <row r="122" spans="8:16" x14ac:dyDescent="0.25">
      <c r="H122" s="11"/>
      <c r="J122" s="11"/>
      <c r="L122" s="11"/>
      <c r="M122" s="11"/>
      <c r="N122" s="11"/>
      <c r="P122" s="1"/>
    </row>
    <row r="123" spans="8:16" x14ac:dyDescent="0.25">
      <c r="H123" s="11"/>
      <c r="J123" s="11"/>
      <c r="L123" s="11"/>
      <c r="M123" s="11"/>
      <c r="N123" s="11"/>
      <c r="P123" s="1"/>
    </row>
    <row r="124" spans="8:16" x14ac:dyDescent="0.25">
      <c r="H124" s="11"/>
      <c r="J124" s="11"/>
      <c r="L124" s="11"/>
      <c r="M124" s="11"/>
      <c r="N124" s="11"/>
      <c r="P124" s="1"/>
    </row>
    <row r="125" spans="8:16" x14ac:dyDescent="0.25">
      <c r="H125" s="11"/>
      <c r="J125" s="11"/>
      <c r="L125" s="11"/>
      <c r="M125" s="11"/>
      <c r="N125" s="11"/>
      <c r="P125" s="1"/>
    </row>
    <row r="126" spans="8:16" x14ac:dyDescent="0.25">
      <c r="H126" s="11"/>
      <c r="J126" s="11"/>
      <c r="L126" s="11"/>
      <c r="M126" s="11"/>
      <c r="N126" s="11"/>
      <c r="P126" s="1"/>
    </row>
    <row r="127" spans="8:16" x14ac:dyDescent="0.25">
      <c r="H127" s="11"/>
      <c r="J127" s="11"/>
      <c r="L127" s="11"/>
      <c r="M127" s="11"/>
      <c r="N127" s="11"/>
      <c r="P127" s="1"/>
    </row>
    <row r="128" spans="8:16" x14ac:dyDescent="0.25">
      <c r="H128" s="11"/>
      <c r="J128" s="11"/>
      <c r="L128" s="11"/>
      <c r="M128" s="11"/>
      <c r="N128" s="11"/>
      <c r="P128" s="1"/>
    </row>
    <row r="129" spans="8:16" x14ac:dyDescent="0.25">
      <c r="H129" s="11"/>
      <c r="J129" s="11"/>
      <c r="L129" s="11"/>
      <c r="M129" s="11"/>
      <c r="N129" s="11"/>
      <c r="P129" s="1"/>
    </row>
    <row r="130" spans="8:16" x14ac:dyDescent="0.25">
      <c r="H130" s="11"/>
      <c r="J130" s="11"/>
      <c r="L130" s="11"/>
      <c r="M130" s="11"/>
      <c r="N130" s="11"/>
      <c r="P130" s="1"/>
    </row>
    <row r="131" spans="8:16" x14ac:dyDescent="0.25">
      <c r="H131" s="11"/>
      <c r="J131" s="11"/>
      <c r="L131" s="11"/>
      <c r="M131" s="11"/>
      <c r="N131" s="11"/>
      <c r="P131" s="1"/>
    </row>
    <row r="132" spans="8:16" x14ac:dyDescent="0.25">
      <c r="H132" s="11"/>
      <c r="J132" s="11"/>
      <c r="L132" s="11"/>
      <c r="M132" s="11"/>
      <c r="N132" s="11"/>
      <c r="P132" s="1"/>
    </row>
    <row r="133" spans="8:16" x14ac:dyDescent="0.25">
      <c r="H133" s="11"/>
      <c r="J133" s="11"/>
      <c r="L133" s="11"/>
      <c r="M133" s="11"/>
      <c r="N133" s="11"/>
      <c r="P133" s="1"/>
    </row>
    <row r="134" spans="8:16" x14ac:dyDescent="0.25">
      <c r="H134" s="11"/>
      <c r="J134" s="11"/>
      <c r="L134" s="11"/>
      <c r="M134" s="11"/>
      <c r="N134" s="11"/>
      <c r="P134" s="1"/>
    </row>
    <row r="135" spans="8:16" x14ac:dyDescent="0.25">
      <c r="H135" s="11"/>
      <c r="J135" s="11"/>
      <c r="L135" s="11"/>
      <c r="M135" s="11"/>
      <c r="N135" s="11"/>
      <c r="P135" s="1"/>
    </row>
    <row r="136" spans="8:16" x14ac:dyDescent="0.25">
      <c r="H136" s="11"/>
      <c r="J136" s="11"/>
      <c r="L136" s="11"/>
      <c r="M136" s="11"/>
      <c r="N136" s="11"/>
      <c r="P136" s="1"/>
    </row>
    <row r="137" spans="8:16" x14ac:dyDescent="0.25">
      <c r="H137" s="11"/>
      <c r="J137" s="11"/>
      <c r="L137" s="11"/>
      <c r="M137" s="11"/>
      <c r="N137" s="11"/>
      <c r="P137" s="1"/>
    </row>
    <row r="138" spans="8:16" x14ac:dyDescent="0.25">
      <c r="H138" s="11"/>
      <c r="J138" s="11"/>
      <c r="L138" s="11"/>
      <c r="M138" s="11"/>
      <c r="N138" s="11"/>
      <c r="P138" s="1"/>
    </row>
    <row r="139" spans="8:16" x14ac:dyDescent="0.25">
      <c r="H139" s="11"/>
      <c r="J139" s="11"/>
      <c r="L139" s="11"/>
      <c r="M139" s="11"/>
      <c r="N139" s="11"/>
      <c r="P139" s="1"/>
    </row>
    <row r="140" spans="8:16" x14ac:dyDescent="0.25">
      <c r="H140" s="11"/>
      <c r="J140" s="11"/>
      <c r="L140" s="11"/>
      <c r="M140" s="11"/>
      <c r="N140" s="11"/>
      <c r="P140" s="1"/>
    </row>
    <row r="141" spans="8:16" x14ac:dyDescent="0.25">
      <c r="H141" s="11"/>
      <c r="J141" s="11"/>
      <c r="L141" s="11"/>
      <c r="M141" s="11"/>
      <c r="N141" s="11"/>
      <c r="P141" s="1"/>
    </row>
    <row r="142" spans="8:16" x14ac:dyDescent="0.25">
      <c r="H142" s="11"/>
      <c r="J142" s="11"/>
      <c r="L142" s="11"/>
      <c r="M142" s="11"/>
      <c r="N142" s="11"/>
      <c r="P142" s="1"/>
    </row>
    <row r="143" spans="8:16" x14ac:dyDescent="0.25">
      <c r="H143" s="11"/>
      <c r="J143" s="11"/>
      <c r="L143" s="11"/>
      <c r="M143" s="11"/>
      <c r="N143" s="11"/>
      <c r="P143" s="1"/>
    </row>
    <row r="144" spans="8:16" x14ac:dyDescent="0.25">
      <c r="H144" s="11"/>
      <c r="J144" s="11"/>
      <c r="L144" s="11"/>
      <c r="M144" s="11"/>
      <c r="N144" s="11"/>
      <c r="P144" s="1"/>
    </row>
    <row r="145" spans="8:16" x14ac:dyDescent="0.25">
      <c r="H145" s="11"/>
      <c r="J145" s="11"/>
      <c r="L145" s="11"/>
      <c r="M145" s="11"/>
      <c r="N145" s="11"/>
      <c r="P145" s="1"/>
    </row>
    <row r="146" spans="8:16" x14ac:dyDescent="0.25">
      <c r="H146" s="11"/>
      <c r="J146" s="11"/>
      <c r="L146" s="11"/>
      <c r="M146" s="11"/>
      <c r="N146" s="11"/>
      <c r="P146" s="1"/>
    </row>
    <row r="147" spans="8:16" x14ac:dyDescent="0.25">
      <c r="H147" s="11"/>
      <c r="J147" s="11"/>
      <c r="L147" s="11"/>
      <c r="M147" s="11"/>
      <c r="N147" s="11"/>
      <c r="P147" s="1"/>
    </row>
    <row r="148" spans="8:16" x14ac:dyDescent="0.25">
      <c r="H148" s="11"/>
      <c r="J148" s="11"/>
      <c r="L148" s="11"/>
      <c r="M148" s="11"/>
      <c r="N148" s="11"/>
      <c r="P148" s="1"/>
    </row>
    <row r="149" spans="8:16" x14ac:dyDescent="0.25">
      <c r="H149" s="11"/>
      <c r="J149" s="11"/>
      <c r="L149" s="11"/>
      <c r="M149" s="11"/>
      <c r="N149" s="11"/>
      <c r="P149" s="1"/>
    </row>
    <row r="150" spans="8:16" x14ac:dyDescent="0.25">
      <c r="H150" s="11"/>
      <c r="J150" s="11"/>
      <c r="L150" s="11"/>
      <c r="M150" s="11"/>
      <c r="N150" s="11"/>
      <c r="P150" s="1"/>
    </row>
    <row r="151" spans="8:16" x14ac:dyDescent="0.25">
      <c r="H151" s="11"/>
      <c r="J151" s="11"/>
      <c r="L151" s="11"/>
      <c r="M151" s="11"/>
      <c r="N151" s="11"/>
      <c r="P151" s="1"/>
    </row>
    <row r="152" spans="8:16" x14ac:dyDescent="0.25">
      <c r="H152" s="11"/>
      <c r="J152" s="11"/>
      <c r="L152" s="11"/>
      <c r="M152" s="11"/>
      <c r="N152" s="11"/>
      <c r="P152" s="1"/>
    </row>
    <row r="153" spans="8:16" x14ac:dyDescent="0.25">
      <c r="H153" s="11"/>
      <c r="J153" s="11"/>
      <c r="L153" s="11"/>
      <c r="M153" s="11"/>
      <c r="N153" s="11"/>
      <c r="P153" s="1"/>
    </row>
    <row r="154" spans="8:16" x14ac:dyDescent="0.25">
      <c r="H154" s="11"/>
      <c r="J154" s="11"/>
      <c r="L154" s="11"/>
      <c r="M154" s="11"/>
      <c r="N154" s="11"/>
      <c r="P154" s="1"/>
    </row>
    <row r="155" spans="8:16" x14ac:dyDescent="0.25">
      <c r="H155" s="11"/>
      <c r="J155" s="11"/>
      <c r="L155" s="11"/>
      <c r="M155" s="11"/>
      <c r="N155" s="11"/>
      <c r="P155" s="1"/>
    </row>
    <row r="156" spans="8:16" x14ac:dyDescent="0.25">
      <c r="H156" s="11"/>
      <c r="J156" s="11"/>
      <c r="L156" s="11"/>
      <c r="M156" s="11"/>
      <c r="N156" s="11"/>
      <c r="P156" s="1"/>
    </row>
    <row r="157" spans="8:16" x14ac:dyDescent="0.25">
      <c r="H157" s="11"/>
      <c r="J157" s="11"/>
      <c r="L157" s="11"/>
      <c r="M157" s="11"/>
      <c r="N157" s="11"/>
      <c r="P157" s="1"/>
    </row>
    <row r="158" spans="8:16" x14ac:dyDescent="0.25">
      <c r="H158" s="11"/>
      <c r="J158" s="11"/>
      <c r="L158" s="11"/>
      <c r="M158" s="11"/>
      <c r="N158" s="11"/>
      <c r="P158" s="1"/>
    </row>
    <row r="159" spans="8:16" x14ac:dyDescent="0.25">
      <c r="H159" s="11"/>
      <c r="J159" s="11"/>
      <c r="L159" s="11"/>
      <c r="M159" s="11"/>
      <c r="N159" s="11"/>
      <c r="P159" s="1"/>
    </row>
    <row r="160" spans="8:16" x14ac:dyDescent="0.25">
      <c r="H160" s="11"/>
      <c r="J160" s="11"/>
      <c r="L160" s="11"/>
      <c r="M160" s="11"/>
      <c r="N160" s="11"/>
      <c r="P160" s="1"/>
    </row>
    <row r="161" spans="8:16" x14ac:dyDescent="0.25">
      <c r="H161" s="11"/>
      <c r="J161" s="11"/>
      <c r="L161" s="11"/>
      <c r="M161" s="11"/>
      <c r="N161" s="11"/>
      <c r="P161" s="1"/>
    </row>
    <row r="162" spans="8:16" x14ac:dyDescent="0.25">
      <c r="H162" s="11"/>
      <c r="J162" s="11"/>
      <c r="L162" s="11"/>
      <c r="M162" s="11"/>
      <c r="N162" s="11"/>
      <c r="P162" s="1"/>
    </row>
    <row r="163" spans="8:16" x14ac:dyDescent="0.25">
      <c r="H163" s="11"/>
      <c r="J163" s="11"/>
      <c r="L163" s="11"/>
      <c r="M163" s="11"/>
      <c r="N163" s="11"/>
      <c r="P163" s="1"/>
    </row>
    <row r="164" spans="8:16" x14ac:dyDescent="0.25">
      <c r="H164" s="11"/>
      <c r="J164" s="11"/>
      <c r="L164" s="11"/>
      <c r="M164" s="11"/>
      <c r="N164" s="11"/>
      <c r="P164" s="1"/>
    </row>
    <row r="165" spans="8:16" x14ac:dyDescent="0.25">
      <c r="H165" s="11"/>
      <c r="J165" s="11"/>
      <c r="L165" s="11"/>
      <c r="M165" s="11"/>
      <c r="N165" s="11"/>
      <c r="P165" s="1"/>
    </row>
    <row r="166" spans="8:16" x14ac:dyDescent="0.25">
      <c r="H166" s="11"/>
      <c r="J166" s="11"/>
      <c r="L166" s="11"/>
      <c r="M166" s="11"/>
      <c r="N166" s="11"/>
      <c r="P166" s="1"/>
    </row>
    <row r="167" spans="8:16" x14ac:dyDescent="0.25">
      <c r="H167" s="11"/>
      <c r="J167" s="11"/>
      <c r="L167" s="11"/>
      <c r="M167" s="11"/>
      <c r="N167" s="11"/>
      <c r="P167" s="1"/>
    </row>
    <row r="168" spans="8:16" x14ac:dyDescent="0.25">
      <c r="H168" s="11"/>
      <c r="J168" s="11"/>
      <c r="L168" s="11"/>
      <c r="M168" s="11"/>
      <c r="N168" s="11"/>
      <c r="P168" s="1"/>
    </row>
    <row r="169" spans="8:16" x14ac:dyDescent="0.25">
      <c r="H169" s="11"/>
      <c r="J169" s="11"/>
      <c r="L169" s="11"/>
      <c r="M169" s="11"/>
      <c r="N169" s="11"/>
      <c r="P169" s="1"/>
    </row>
    <row r="170" spans="8:16" x14ac:dyDescent="0.25">
      <c r="H170" s="11"/>
      <c r="J170" s="11"/>
      <c r="L170" s="11"/>
      <c r="M170" s="11"/>
      <c r="N170" s="11"/>
      <c r="P170" s="1"/>
    </row>
    <row r="171" spans="8:16" x14ac:dyDescent="0.25">
      <c r="H171" s="11"/>
      <c r="J171" s="11"/>
      <c r="L171" s="11"/>
      <c r="M171" s="11"/>
      <c r="N171" s="11"/>
      <c r="P171" s="1"/>
    </row>
    <row r="172" spans="8:16" x14ac:dyDescent="0.25">
      <c r="H172" s="11"/>
      <c r="J172" s="11"/>
      <c r="L172" s="11"/>
      <c r="M172" s="11"/>
      <c r="N172" s="11"/>
      <c r="P172" s="1"/>
    </row>
    <row r="173" spans="8:16" x14ac:dyDescent="0.25">
      <c r="H173" s="11"/>
      <c r="J173" s="11"/>
      <c r="L173" s="11"/>
      <c r="M173" s="11"/>
      <c r="N173" s="11"/>
      <c r="P173" s="1"/>
    </row>
    <row r="174" spans="8:16" x14ac:dyDescent="0.25">
      <c r="H174" s="11"/>
      <c r="J174" s="11"/>
      <c r="L174" s="11"/>
      <c r="M174" s="11"/>
      <c r="N174" s="11"/>
      <c r="P174" s="1"/>
    </row>
    <row r="175" spans="8:16" x14ac:dyDescent="0.25">
      <c r="H175" s="11"/>
      <c r="J175" s="11"/>
      <c r="L175" s="11"/>
      <c r="M175" s="11"/>
      <c r="N175" s="11"/>
      <c r="P175" s="1"/>
    </row>
    <row r="176" spans="8:16" x14ac:dyDescent="0.25">
      <c r="H176" s="11"/>
      <c r="J176" s="11"/>
      <c r="L176" s="11"/>
      <c r="M176" s="11"/>
      <c r="N176" s="11"/>
      <c r="P176" s="1"/>
    </row>
    <row r="177" spans="8:16" x14ac:dyDescent="0.25">
      <c r="H177" s="11"/>
      <c r="J177" s="11"/>
      <c r="L177" s="11"/>
      <c r="M177" s="11"/>
      <c r="N177" s="11"/>
      <c r="P177" s="1"/>
    </row>
    <row r="178" spans="8:16" x14ac:dyDescent="0.25">
      <c r="H178" s="11"/>
      <c r="J178" s="11"/>
      <c r="L178" s="11"/>
      <c r="M178" s="11"/>
      <c r="N178" s="11"/>
      <c r="P178" s="1"/>
    </row>
    <row r="179" spans="8:16" x14ac:dyDescent="0.25">
      <c r="H179" s="11"/>
      <c r="J179" s="11"/>
      <c r="L179" s="11"/>
      <c r="M179" s="11"/>
      <c r="N179" s="11"/>
      <c r="P179" s="1"/>
    </row>
    <row r="180" spans="8:16" x14ac:dyDescent="0.25">
      <c r="H180" s="11"/>
      <c r="J180" s="11"/>
      <c r="L180" s="11"/>
      <c r="M180" s="11"/>
      <c r="N180" s="11"/>
      <c r="P180" s="1"/>
    </row>
    <row r="181" spans="8:16" x14ac:dyDescent="0.25">
      <c r="H181" s="11"/>
      <c r="J181" s="11"/>
      <c r="L181" s="11"/>
      <c r="M181" s="11"/>
      <c r="N181" s="11"/>
      <c r="P181" s="1"/>
    </row>
    <row r="182" spans="8:16" x14ac:dyDescent="0.25">
      <c r="H182" s="11"/>
      <c r="J182" s="11"/>
      <c r="L182" s="11"/>
      <c r="M182" s="11"/>
      <c r="N182" s="11"/>
      <c r="P182" s="1"/>
    </row>
    <row r="183" spans="8:16" x14ac:dyDescent="0.25">
      <c r="H183" s="11"/>
      <c r="J183" s="11"/>
      <c r="L183" s="11"/>
      <c r="M183" s="11"/>
      <c r="N183" s="11"/>
      <c r="P183" s="1"/>
    </row>
    <row r="184" spans="8:16" x14ac:dyDescent="0.25">
      <c r="H184" s="11"/>
      <c r="J184" s="11"/>
      <c r="L184" s="11"/>
      <c r="M184" s="11"/>
      <c r="N184" s="11"/>
      <c r="P184" s="1"/>
    </row>
    <row r="185" spans="8:16" x14ac:dyDescent="0.25">
      <c r="H185" s="11"/>
      <c r="J185" s="11"/>
      <c r="L185" s="11"/>
      <c r="M185" s="11"/>
      <c r="N185" s="11"/>
      <c r="P185" s="1"/>
    </row>
    <row r="186" spans="8:16" x14ac:dyDescent="0.25">
      <c r="H186" s="11"/>
      <c r="J186" s="11"/>
      <c r="L186" s="11"/>
      <c r="M186" s="11"/>
      <c r="N186" s="11"/>
      <c r="P186" s="1"/>
    </row>
    <row r="187" spans="8:16" x14ac:dyDescent="0.25">
      <c r="H187" s="11"/>
      <c r="J187" s="11"/>
      <c r="L187" s="11"/>
      <c r="M187" s="11"/>
      <c r="N187" s="11"/>
      <c r="P187" s="1"/>
    </row>
    <row r="188" spans="8:16" x14ac:dyDescent="0.25">
      <c r="H188" s="11"/>
      <c r="J188" s="11"/>
      <c r="L188" s="11"/>
      <c r="M188" s="11"/>
      <c r="N188" s="11"/>
      <c r="P188" s="1"/>
    </row>
    <row r="189" spans="8:16" x14ac:dyDescent="0.25">
      <c r="H189" s="11"/>
      <c r="J189" s="11"/>
      <c r="L189" s="11"/>
      <c r="M189" s="11"/>
      <c r="N189" s="11"/>
      <c r="P189" s="1"/>
    </row>
    <row r="190" spans="8:16" x14ac:dyDescent="0.25">
      <c r="H190" s="11"/>
      <c r="J190" s="11"/>
      <c r="L190" s="11"/>
      <c r="M190" s="11"/>
      <c r="N190" s="11"/>
      <c r="P190" s="1"/>
    </row>
    <row r="191" spans="8:16" x14ac:dyDescent="0.25">
      <c r="H191" s="11"/>
      <c r="J191" s="11"/>
      <c r="L191" s="11"/>
      <c r="M191" s="11"/>
      <c r="N191" s="11"/>
      <c r="P191" s="1"/>
    </row>
    <row r="192" spans="8:16" x14ac:dyDescent="0.25">
      <c r="H192" s="11"/>
      <c r="J192" s="11"/>
      <c r="L192" s="11"/>
      <c r="M192" s="11"/>
      <c r="N192" s="11"/>
      <c r="P192" s="1"/>
    </row>
    <row r="193" spans="8:16" x14ac:dyDescent="0.25">
      <c r="H193" s="11"/>
      <c r="J193" s="11"/>
      <c r="L193" s="11"/>
      <c r="M193" s="11"/>
      <c r="N193" s="11"/>
      <c r="P193" s="1"/>
    </row>
    <row r="194" spans="8:16" x14ac:dyDescent="0.25">
      <c r="H194" s="11"/>
      <c r="J194" s="11"/>
      <c r="L194" s="11"/>
      <c r="M194" s="11"/>
      <c r="N194" s="11"/>
      <c r="P194" s="1"/>
    </row>
    <row r="195" spans="8:16" x14ac:dyDescent="0.25">
      <c r="H195" s="11"/>
      <c r="J195" s="11"/>
      <c r="L195" s="11"/>
      <c r="M195" s="11"/>
      <c r="N195" s="11"/>
      <c r="P195" s="1"/>
    </row>
    <row r="196" spans="8:16" x14ac:dyDescent="0.25">
      <c r="H196" s="11"/>
      <c r="J196" s="11"/>
      <c r="L196" s="11"/>
      <c r="M196" s="11"/>
      <c r="N196" s="11"/>
      <c r="P196" s="1"/>
    </row>
    <row r="197" spans="8:16" x14ac:dyDescent="0.25">
      <c r="H197" s="11"/>
      <c r="J197" s="11"/>
      <c r="L197" s="11"/>
      <c r="M197" s="11"/>
      <c r="N197" s="11"/>
      <c r="P197" s="1"/>
    </row>
    <row r="198" spans="8:16" x14ac:dyDescent="0.25">
      <c r="H198" s="11"/>
      <c r="J198" s="11"/>
      <c r="L198" s="11"/>
      <c r="M198" s="11"/>
      <c r="N198" s="11"/>
      <c r="P198" s="1"/>
    </row>
    <row r="199" spans="8:16" x14ac:dyDescent="0.25">
      <c r="H199" s="11"/>
      <c r="J199" s="11"/>
      <c r="L199" s="11"/>
      <c r="M199" s="11"/>
      <c r="N199" s="11"/>
      <c r="P199" s="1"/>
    </row>
    <row r="200" spans="8:16" x14ac:dyDescent="0.25">
      <c r="H200" s="11"/>
      <c r="J200" s="11"/>
      <c r="L200" s="11"/>
      <c r="M200" s="11"/>
      <c r="N200" s="11"/>
      <c r="P200" s="1"/>
    </row>
    <row r="201" spans="8:16" x14ac:dyDescent="0.25">
      <c r="H201" s="11"/>
      <c r="J201" s="11"/>
      <c r="L201" s="11"/>
      <c r="M201" s="11"/>
      <c r="N201" s="11"/>
      <c r="P201" s="1"/>
    </row>
    <row r="202" spans="8:16" x14ac:dyDescent="0.25">
      <c r="H202" s="11"/>
      <c r="J202" s="11"/>
      <c r="L202" s="11"/>
      <c r="M202" s="11"/>
      <c r="N202" s="11"/>
      <c r="P202" s="1"/>
    </row>
    <row r="203" spans="8:16" x14ac:dyDescent="0.25">
      <c r="H203" s="11"/>
      <c r="J203" s="11"/>
      <c r="L203" s="11"/>
      <c r="M203" s="11"/>
      <c r="N203" s="11"/>
      <c r="P203" s="1"/>
    </row>
    <row r="204" spans="8:16" x14ac:dyDescent="0.25">
      <c r="H204" s="11"/>
      <c r="J204" s="11"/>
      <c r="L204" s="11"/>
      <c r="M204" s="11"/>
      <c r="N204" s="11"/>
      <c r="P204" s="1"/>
    </row>
    <row r="205" spans="8:16" x14ac:dyDescent="0.25">
      <c r="H205" s="11"/>
      <c r="J205" s="11"/>
      <c r="L205" s="11"/>
      <c r="M205" s="11"/>
      <c r="N205" s="11"/>
      <c r="P205" s="1"/>
    </row>
    <row r="206" spans="8:16" x14ac:dyDescent="0.25">
      <c r="H206" s="11"/>
      <c r="J206" s="11"/>
      <c r="L206" s="11"/>
      <c r="M206" s="11"/>
      <c r="N206" s="11"/>
      <c r="P206" s="1"/>
    </row>
    <row r="207" spans="8:16" x14ac:dyDescent="0.25">
      <c r="H207" s="11"/>
      <c r="J207" s="11"/>
      <c r="L207" s="11"/>
      <c r="M207" s="11"/>
      <c r="N207" s="11"/>
      <c r="P207" s="1"/>
    </row>
    <row r="208" spans="8:16" x14ac:dyDescent="0.25">
      <c r="H208" s="11"/>
      <c r="J208" s="11"/>
      <c r="L208" s="11"/>
      <c r="M208" s="11"/>
      <c r="N208" s="11"/>
      <c r="P208" s="1"/>
    </row>
    <row r="209" spans="8:16" x14ac:dyDescent="0.25">
      <c r="H209" s="11"/>
      <c r="J209" s="11"/>
      <c r="L209" s="11"/>
      <c r="M209" s="11"/>
      <c r="N209" s="11"/>
      <c r="P209" s="1"/>
    </row>
    <row r="210" spans="8:16" x14ac:dyDescent="0.25">
      <c r="H210" s="11"/>
      <c r="J210" s="11"/>
      <c r="L210" s="11"/>
      <c r="M210" s="11"/>
      <c r="N210" s="11"/>
      <c r="P210" s="1"/>
    </row>
    <row r="211" spans="8:16" x14ac:dyDescent="0.25">
      <c r="H211" s="11"/>
      <c r="J211" s="11"/>
      <c r="L211" s="11"/>
      <c r="M211" s="11"/>
      <c r="N211" s="11"/>
      <c r="P211" s="1"/>
    </row>
    <row r="212" spans="8:16" x14ac:dyDescent="0.25">
      <c r="H212" s="11"/>
      <c r="J212" s="11"/>
      <c r="L212" s="11"/>
      <c r="M212" s="11"/>
      <c r="N212" s="11"/>
      <c r="P212" s="1"/>
    </row>
    <row r="213" spans="8:16" x14ac:dyDescent="0.25">
      <c r="H213" s="11"/>
      <c r="J213" s="11"/>
      <c r="L213" s="11"/>
      <c r="M213" s="11"/>
      <c r="N213" s="11"/>
      <c r="P213" s="1"/>
    </row>
    <row r="214" spans="8:16" x14ac:dyDescent="0.25">
      <c r="H214" s="11"/>
      <c r="J214" s="11"/>
      <c r="L214" s="11"/>
      <c r="M214" s="11"/>
      <c r="N214" s="11"/>
      <c r="P214" s="1"/>
    </row>
    <row r="215" spans="8:16" x14ac:dyDescent="0.25">
      <c r="H215" s="11"/>
      <c r="J215" s="11"/>
      <c r="L215" s="11"/>
      <c r="M215" s="11"/>
      <c r="N215" s="11"/>
      <c r="P215" s="1"/>
    </row>
    <row r="216" spans="8:16" x14ac:dyDescent="0.25">
      <c r="H216" s="11"/>
      <c r="J216" s="11"/>
      <c r="L216" s="11"/>
      <c r="M216" s="11"/>
      <c r="N216" s="11"/>
      <c r="P216" s="1"/>
    </row>
    <row r="217" spans="8:16" x14ac:dyDescent="0.25">
      <c r="H217" s="11"/>
      <c r="J217" s="11"/>
      <c r="L217" s="11"/>
      <c r="M217" s="11"/>
      <c r="N217" s="11"/>
      <c r="P217" s="1"/>
    </row>
    <row r="218" spans="8:16" x14ac:dyDescent="0.25">
      <c r="H218" s="11"/>
      <c r="J218" s="11"/>
      <c r="L218" s="11"/>
      <c r="M218" s="11"/>
      <c r="N218" s="11"/>
      <c r="P218" s="1"/>
    </row>
    <row r="219" spans="8:16" x14ac:dyDescent="0.25">
      <c r="H219" s="11"/>
      <c r="J219" s="11"/>
      <c r="L219" s="11"/>
      <c r="M219" s="11"/>
      <c r="N219" s="11"/>
      <c r="P219" s="1"/>
    </row>
    <row r="220" spans="8:16" x14ac:dyDescent="0.25">
      <c r="H220" s="11"/>
      <c r="J220" s="11"/>
      <c r="L220" s="11"/>
      <c r="M220" s="11"/>
      <c r="N220" s="11"/>
      <c r="P220" s="1"/>
    </row>
    <row r="221" spans="8:16" x14ac:dyDescent="0.25">
      <c r="H221" s="11"/>
      <c r="J221" s="11"/>
      <c r="L221" s="11"/>
      <c r="M221" s="11"/>
      <c r="N221" s="11"/>
      <c r="P221" s="1"/>
    </row>
    <row r="222" spans="8:16" x14ac:dyDescent="0.25">
      <c r="H222" s="11"/>
      <c r="J222" s="11"/>
      <c r="L222" s="11"/>
      <c r="M222" s="11"/>
      <c r="N222" s="11"/>
      <c r="P222" s="1"/>
    </row>
    <row r="223" spans="8:16" x14ac:dyDescent="0.25">
      <c r="H223" s="11"/>
      <c r="J223" s="11"/>
      <c r="L223" s="11"/>
      <c r="M223" s="11"/>
      <c r="N223" s="11"/>
      <c r="P223" s="1"/>
    </row>
    <row r="224" spans="8:16" x14ac:dyDescent="0.25">
      <c r="H224" s="11"/>
      <c r="J224" s="11"/>
      <c r="L224" s="11"/>
      <c r="M224" s="11"/>
      <c r="N224" s="11"/>
      <c r="P224" s="1"/>
    </row>
    <row r="225" spans="8:16" x14ac:dyDescent="0.25">
      <c r="H225" s="11"/>
      <c r="J225" s="11"/>
      <c r="L225" s="11"/>
      <c r="M225" s="11"/>
      <c r="N225" s="11"/>
      <c r="P225" s="1"/>
    </row>
    <row r="226" spans="8:16" x14ac:dyDescent="0.25">
      <c r="H226" s="11"/>
      <c r="J226" s="11"/>
      <c r="L226" s="11"/>
      <c r="M226" s="11"/>
      <c r="N226" s="11"/>
      <c r="P226" s="1"/>
    </row>
    <row r="227" spans="8:16" x14ac:dyDescent="0.25">
      <c r="H227" s="11"/>
      <c r="J227" s="11"/>
      <c r="L227" s="11"/>
      <c r="M227" s="11"/>
      <c r="N227" s="11"/>
      <c r="P227" s="1"/>
    </row>
    <row r="228" spans="8:16" x14ac:dyDescent="0.25">
      <c r="H228" s="11"/>
      <c r="J228" s="11"/>
      <c r="L228" s="11"/>
      <c r="M228" s="11"/>
      <c r="N228" s="11"/>
      <c r="P228" s="1"/>
    </row>
    <row r="229" spans="8:16" x14ac:dyDescent="0.25">
      <c r="H229" s="11"/>
      <c r="J229" s="11"/>
      <c r="L229" s="11"/>
      <c r="M229" s="11"/>
      <c r="N229" s="11"/>
      <c r="P229" s="1"/>
    </row>
    <row r="230" spans="8:16" x14ac:dyDescent="0.25">
      <c r="H230" s="11"/>
      <c r="J230" s="11"/>
      <c r="L230" s="11"/>
      <c r="M230" s="11"/>
      <c r="N230" s="11"/>
      <c r="P230" s="1"/>
    </row>
    <row r="231" spans="8:16" x14ac:dyDescent="0.25">
      <c r="H231" s="11"/>
      <c r="J231" s="11"/>
      <c r="L231" s="11"/>
      <c r="M231" s="11"/>
      <c r="N231" s="11"/>
      <c r="P231" s="1"/>
    </row>
    <row r="232" spans="8:16" x14ac:dyDescent="0.25">
      <c r="H232" s="11"/>
      <c r="J232" s="11"/>
      <c r="L232" s="11"/>
      <c r="M232" s="11"/>
      <c r="N232" s="11"/>
      <c r="P232" s="1"/>
    </row>
    <row r="233" spans="8:16" x14ac:dyDescent="0.25">
      <c r="H233" s="11"/>
      <c r="J233" s="11"/>
      <c r="L233" s="11"/>
      <c r="M233" s="11"/>
      <c r="N233" s="11"/>
      <c r="P233" s="1"/>
    </row>
    <row r="234" spans="8:16" x14ac:dyDescent="0.25">
      <c r="H234" s="11"/>
      <c r="J234" s="11"/>
      <c r="L234" s="11"/>
      <c r="M234" s="11"/>
      <c r="N234" s="11"/>
      <c r="P234" s="1"/>
    </row>
    <row r="235" spans="8:16" x14ac:dyDescent="0.25">
      <c r="H235" s="11"/>
      <c r="J235" s="11"/>
      <c r="L235" s="11"/>
      <c r="M235" s="11"/>
      <c r="N235" s="11"/>
      <c r="P235" s="1"/>
    </row>
    <row r="236" spans="8:16" x14ac:dyDescent="0.25">
      <c r="H236" s="11"/>
      <c r="J236" s="11"/>
      <c r="L236" s="11"/>
      <c r="M236" s="11"/>
      <c r="N236" s="11"/>
      <c r="P236" s="1"/>
    </row>
    <row r="237" spans="8:16" x14ac:dyDescent="0.25">
      <c r="H237" s="11"/>
      <c r="J237" s="11"/>
      <c r="L237" s="11"/>
      <c r="M237" s="11"/>
      <c r="N237" s="11"/>
      <c r="P237" s="1"/>
    </row>
    <row r="238" spans="8:16" x14ac:dyDescent="0.25">
      <c r="H238" s="11"/>
      <c r="J238" s="11"/>
      <c r="L238" s="11"/>
      <c r="M238" s="11"/>
      <c r="N238" s="11"/>
      <c r="P238" s="1"/>
    </row>
    <row r="239" spans="8:16" x14ac:dyDescent="0.25">
      <c r="H239" s="11"/>
      <c r="J239" s="11"/>
      <c r="L239" s="11"/>
      <c r="M239" s="11"/>
      <c r="N239" s="11"/>
      <c r="P239" s="1"/>
    </row>
    <row r="240" spans="8:16" x14ac:dyDescent="0.25">
      <c r="H240" s="11"/>
      <c r="J240" s="11"/>
      <c r="L240" s="11"/>
      <c r="M240" s="11"/>
      <c r="N240" s="11"/>
      <c r="P240" s="1"/>
    </row>
    <row r="241" spans="8:16" x14ac:dyDescent="0.25">
      <c r="H241" s="11"/>
      <c r="J241" s="11"/>
      <c r="L241" s="11"/>
      <c r="M241" s="11"/>
      <c r="N241" s="11"/>
      <c r="P241" s="1"/>
    </row>
    <row r="242" spans="8:16" x14ac:dyDescent="0.25">
      <c r="H242" s="11"/>
      <c r="J242" s="11"/>
      <c r="L242" s="11"/>
      <c r="M242" s="11"/>
      <c r="N242" s="11"/>
      <c r="P242" s="1"/>
    </row>
    <row r="243" spans="8:16" x14ac:dyDescent="0.25">
      <c r="H243" s="11"/>
      <c r="J243" s="11"/>
      <c r="L243" s="11"/>
      <c r="M243" s="11"/>
      <c r="N243" s="11"/>
      <c r="P243" s="1"/>
    </row>
    <row r="244" spans="8:16" x14ac:dyDescent="0.25">
      <c r="H244" s="11"/>
      <c r="J244" s="11"/>
      <c r="L244" s="11"/>
      <c r="M244" s="11"/>
      <c r="N244" s="11"/>
      <c r="P244" s="1"/>
    </row>
    <row r="245" spans="8:16" x14ac:dyDescent="0.25">
      <c r="H245" s="11"/>
      <c r="J245" s="11"/>
      <c r="L245" s="11"/>
      <c r="M245" s="11"/>
      <c r="N245" s="11"/>
      <c r="P245" s="1"/>
    </row>
    <row r="246" spans="8:16" x14ac:dyDescent="0.25">
      <c r="H246" s="11"/>
      <c r="J246" s="11"/>
      <c r="L246" s="11"/>
      <c r="M246" s="11"/>
      <c r="N246" s="11"/>
      <c r="P246" s="1"/>
    </row>
    <row r="247" spans="8:16" x14ac:dyDescent="0.25">
      <c r="H247" s="11"/>
      <c r="J247" s="11"/>
      <c r="L247" s="11"/>
      <c r="M247" s="11"/>
      <c r="N247" s="11"/>
      <c r="P247" s="1"/>
    </row>
    <row r="248" spans="8:16" x14ac:dyDescent="0.25">
      <c r="H248" s="11"/>
      <c r="J248" s="11"/>
      <c r="L248" s="11"/>
      <c r="M248" s="11"/>
      <c r="N248" s="11"/>
      <c r="P248" s="1"/>
    </row>
    <row r="249" spans="8:16" x14ac:dyDescent="0.25">
      <c r="H249" s="11"/>
      <c r="J249" s="11"/>
      <c r="L249" s="11"/>
      <c r="M249" s="11"/>
      <c r="N249" s="11"/>
      <c r="P249" s="1"/>
    </row>
    <row r="250" spans="8:16" x14ac:dyDescent="0.25">
      <c r="H250" s="11"/>
      <c r="J250" s="11"/>
      <c r="L250" s="11"/>
      <c r="M250" s="11"/>
      <c r="N250" s="11"/>
      <c r="P250" s="1"/>
    </row>
    <row r="251" spans="8:16" x14ac:dyDescent="0.25">
      <c r="H251" s="11"/>
      <c r="J251" s="11"/>
      <c r="L251" s="11"/>
      <c r="M251" s="11"/>
      <c r="N251" s="11"/>
      <c r="P251" s="1"/>
    </row>
    <row r="252" spans="8:16" x14ac:dyDescent="0.25">
      <c r="H252" s="11"/>
      <c r="J252" s="11"/>
      <c r="L252" s="11"/>
      <c r="M252" s="11"/>
      <c r="N252" s="11"/>
      <c r="P252" s="1"/>
    </row>
    <row r="253" spans="8:16" x14ac:dyDescent="0.25">
      <c r="H253" s="11"/>
      <c r="J253" s="11"/>
      <c r="L253" s="11"/>
      <c r="M253" s="11"/>
      <c r="N253" s="11"/>
      <c r="P253" s="1"/>
    </row>
    <row r="254" spans="8:16" x14ac:dyDescent="0.25">
      <c r="H254" s="11"/>
      <c r="J254" s="11"/>
      <c r="L254" s="11"/>
      <c r="M254" s="11"/>
      <c r="N254" s="11"/>
      <c r="P254" s="1"/>
    </row>
    <row r="255" spans="8:16" x14ac:dyDescent="0.25">
      <c r="H255" s="11"/>
      <c r="J255" s="11"/>
      <c r="L255" s="11"/>
      <c r="M255" s="11"/>
      <c r="N255" s="11"/>
      <c r="P255" s="1"/>
    </row>
    <row r="256" spans="8:16" x14ac:dyDescent="0.25">
      <c r="H256" s="11"/>
      <c r="J256" s="11"/>
      <c r="L256" s="11"/>
      <c r="M256" s="11"/>
      <c r="N256" s="11"/>
      <c r="P256" s="1"/>
    </row>
    <row r="257" spans="8:16" x14ac:dyDescent="0.25">
      <c r="H257" s="11"/>
      <c r="J257" s="11"/>
      <c r="L257" s="11"/>
      <c r="M257" s="11"/>
      <c r="N257" s="11"/>
      <c r="P257" s="1"/>
    </row>
    <row r="258" spans="8:16" x14ac:dyDescent="0.25">
      <c r="H258" s="11"/>
      <c r="J258" s="11"/>
      <c r="L258" s="11"/>
      <c r="M258" s="11"/>
      <c r="N258" s="11"/>
      <c r="P258" s="1"/>
    </row>
    <row r="259" spans="8:16" x14ac:dyDescent="0.25">
      <c r="H259" s="11"/>
      <c r="J259" s="11"/>
      <c r="L259" s="11"/>
      <c r="M259" s="11"/>
      <c r="N259" s="11"/>
      <c r="P259" s="1"/>
    </row>
    <row r="260" spans="8:16" x14ac:dyDescent="0.25">
      <c r="H260" s="11"/>
      <c r="J260" s="11"/>
      <c r="L260" s="11"/>
      <c r="M260" s="11"/>
      <c r="N260" s="11"/>
      <c r="P260" s="1"/>
    </row>
    <row r="261" spans="8:16" x14ac:dyDescent="0.25">
      <c r="H261" s="11"/>
      <c r="J261" s="11"/>
      <c r="L261" s="11"/>
      <c r="M261" s="11"/>
      <c r="N261" s="11"/>
      <c r="P261" s="1"/>
    </row>
    <row r="262" spans="8:16" x14ac:dyDescent="0.25">
      <c r="H262" s="11"/>
      <c r="J262" s="11"/>
      <c r="L262" s="11"/>
      <c r="M262" s="11"/>
      <c r="N262" s="11"/>
      <c r="P262" s="1"/>
    </row>
    <row r="263" spans="8:16" x14ac:dyDescent="0.25">
      <c r="H263" s="11"/>
      <c r="J263" s="11"/>
      <c r="L263" s="11"/>
      <c r="M263" s="11"/>
      <c r="N263" s="11"/>
      <c r="P263" s="1"/>
    </row>
    <row r="264" spans="8:16" x14ac:dyDescent="0.25">
      <c r="H264" s="11"/>
      <c r="J264" s="11"/>
      <c r="L264" s="11"/>
      <c r="M264" s="11"/>
      <c r="N264" s="11"/>
      <c r="P264" s="1"/>
    </row>
    <row r="265" spans="8:16" x14ac:dyDescent="0.25">
      <c r="H265" s="11"/>
      <c r="J265" s="11"/>
      <c r="L265" s="11"/>
      <c r="M265" s="11"/>
      <c r="N265" s="11"/>
      <c r="P265" s="1"/>
    </row>
    <row r="266" spans="8:16" x14ac:dyDescent="0.25">
      <c r="H266" s="11"/>
      <c r="J266" s="11"/>
      <c r="L266" s="11"/>
      <c r="M266" s="11"/>
      <c r="N266" s="11"/>
      <c r="P266" s="1"/>
    </row>
    <row r="267" spans="8:16" x14ac:dyDescent="0.25">
      <c r="H267" s="11"/>
      <c r="J267" s="11"/>
      <c r="L267" s="11"/>
      <c r="M267" s="11"/>
      <c r="N267" s="11"/>
      <c r="P267" s="1"/>
    </row>
    <row r="268" spans="8:16" x14ac:dyDescent="0.25">
      <c r="H268" s="11"/>
      <c r="J268" s="11"/>
      <c r="L268" s="11"/>
      <c r="M268" s="11"/>
      <c r="N268" s="11"/>
      <c r="P268" s="1"/>
    </row>
    <row r="269" spans="8:16" x14ac:dyDescent="0.25">
      <c r="H269" s="11"/>
      <c r="J269" s="11"/>
      <c r="L269" s="11"/>
      <c r="M269" s="11"/>
      <c r="N269" s="11"/>
      <c r="P269" s="1"/>
    </row>
    <row r="270" spans="8:16" x14ac:dyDescent="0.25">
      <c r="H270" s="11"/>
      <c r="J270" s="11"/>
      <c r="L270" s="11"/>
      <c r="M270" s="11"/>
      <c r="N270" s="11"/>
      <c r="P270" s="1"/>
    </row>
    <row r="271" spans="8:16" x14ac:dyDescent="0.25">
      <c r="H271" s="11"/>
      <c r="J271" s="11"/>
      <c r="L271" s="11"/>
      <c r="M271" s="11"/>
      <c r="N271" s="11"/>
      <c r="P271" s="1"/>
    </row>
    <row r="272" spans="8:16" x14ac:dyDescent="0.25">
      <c r="H272" s="11"/>
      <c r="J272" s="11"/>
      <c r="L272" s="11"/>
      <c r="M272" s="11"/>
      <c r="N272" s="11"/>
      <c r="P272" s="1"/>
    </row>
    <row r="273" spans="8:16" x14ac:dyDescent="0.25">
      <c r="H273" s="11"/>
      <c r="J273" s="11"/>
      <c r="L273" s="11"/>
      <c r="M273" s="11"/>
      <c r="N273" s="11"/>
      <c r="P273" s="1"/>
    </row>
    <row r="274" spans="8:16" x14ac:dyDescent="0.25">
      <c r="H274" s="11"/>
      <c r="J274" s="11"/>
      <c r="L274" s="11"/>
      <c r="M274" s="11"/>
      <c r="N274" s="11"/>
      <c r="P274" s="1"/>
    </row>
    <row r="275" spans="8:16" x14ac:dyDescent="0.25">
      <c r="H275" s="11"/>
      <c r="J275" s="11"/>
      <c r="L275" s="11"/>
      <c r="M275" s="11"/>
      <c r="N275" s="11"/>
      <c r="P275" s="1"/>
    </row>
    <row r="276" spans="8:16" x14ac:dyDescent="0.25">
      <c r="H276" s="11"/>
      <c r="J276" s="11"/>
      <c r="L276" s="11"/>
      <c r="M276" s="11"/>
      <c r="N276" s="11"/>
      <c r="P276" s="1"/>
    </row>
    <row r="277" spans="8:16" x14ac:dyDescent="0.25">
      <c r="H277" s="11"/>
      <c r="J277" s="11"/>
      <c r="L277" s="11"/>
      <c r="M277" s="11"/>
      <c r="N277" s="11"/>
      <c r="P277" s="1"/>
    </row>
    <row r="278" spans="8:16" x14ac:dyDescent="0.25">
      <c r="H278" s="11"/>
      <c r="J278" s="11"/>
      <c r="L278" s="11"/>
      <c r="M278" s="11"/>
      <c r="N278" s="11"/>
      <c r="P278" s="1"/>
    </row>
    <row r="279" spans="8:16" x14ac:dyDescent="0.25">
      <c r="H279" s="11"/>
      <c r="J279" s="11"/>
      <c r="L279" s="11"/>
      <c r="M279" s="11"/>
      <c r="N279" s="11"/>
      <c r="P279" s="1"/>
    </row>
    <row r="280" spans="8:16" x14ac:dyDescent="0.25">
      <c r="H280" s="11"/>
      <c r="J280" s="11"/>
      <c r="L280" s="11"/>
      <c r="M280" s="11"/>
      <c r="N280" s="11"/>
      <c r="P280" s="1"/>
    </row>
    <row r="281" spans="8:16" x14ac:dyDescent="0.25">
      <c r="H281" s="11"/>
      <c r="J281" s="11"/>
      <c r="L281" s="11"/>
      <c r="M281" s="11"/>
      <c r="N281" s="11"/>
      <c r="P281" s="1"/>
    </row>
    <row r="282" spans="8:16" x14ac:dyDescent="0.25">
      <c r="H282" s="11"/>
      <c r="J282" s="11"/>
      <c r="L282" s="11"/>
      <c r="M282" s="11"/>
      <c r="N282" s="11"/>
      <c r="P282" s="1"/>
    </row>
    <row r="283" spans="8:16" x14ac:dyDescent="0.25">
      <c r="H283" s="11"/>
      <c r="J283" s="11"/>
      <c r="L283" s="11"/>
      <c r="M283" s="11"/>
      <c r="N283" s="11"/>
      <c r="P283" s="1"/>
    </row>
    <row r="284" spans="8:16" x14ac:dyDescent="0.25">
      <c r="H284" s="11"/>
      <c r="J284" s="11"/>
      <c r="L284" s="11"/>
      <c r="M284" s="11"/>
      <c r="N284" s="11"/>
      <c r="P284" s="1"/>
    </row>
    <row r="285" spans="8:16" x14ac:dyDescent="0.25">
      <c r="H285" s="11"/>
      <c r="J285" s="11"/>
      <c r="L285" s="11"/>
      <c r="M285" s="11"/>
      <c r="N285" s="11"/>
      <c r="P285" s="1"/>
    </row>
    <row r="286" spans="8:16" x14ac:dyDescent="0.25">
      <c r="H286" s="11"/>
      <c r="J286" s="11"/>
      <c r="L286" s="11"/>
      <c r="M286" s="11"/>
      <c r="N286" s="11"/>
      <c r="P286" s="1"/>
    </row>
    <row r="287" spans="8:16" x14ac:dyDescent="0.25">
      <c r="H287" s="11"/>
      <c r="J287" s="11"/>
      <c r="L287" s="11"/>
      <c r="M287" s="11"/>
      <c r="N287" s="11"/>
      <c r="P287" s="1"/>
    </row>
    <row r="288" spans="8:16" x14ac:dyDescent="0.25">
      <c r="H288" s="11"/>
      <c r="J288" s="11"/>
      <c r="L288" s="11"/>
      <c r="M288" s="11"/>
      <c r="N288" s="11"/>
      <c r="P288" s="1"/>
    </row>
    <row r="289" spans="8:16" x14ac:dyDescent="0.25">
      <c r="H289" s="11"/>
      <c r="J289" s="11"/>
      <c r="L289" s="11"/>
      <c r="M289" s="11"/>
      <c r="N289" s="11"/>
      <c r="P289" s="1"/>
    </row>
    <row r="290" spans="8:16" x14ac:dyDescent="0.25">
      <c r="H290" s="11"/>
      <c r="J290" s="11"/>
      <c r="L290" s="11"/>
      <c r="M290" s="11"/>
      <c r="N290" s="11"/>
      <c r="P290" s="1"/>
    </row>
    <row r="291" spans="8:16" x14ac:dyDescent="0.25">
      <c r="H291" s="11"/>
      <c r="J291" s="11"/>
      <c r="L291" s="11"/>
      <c r="M291" s="11"/>
      <c r="N291" s="11"/>
      <c r="P291" s="1"/>
    </row>
    <row r="292" spans="8:16" x14ac:dyDescent="0.25">
      <c r="H292" s="11"/>
      <c r="J292" s="11"/>
      <c r="L292" s="11"/>
      <c r="M292" s="11"/>
      <c r="N292" s="11"/>
      <c r="P292" s="1"/>
    </row>
    <row r="293" spans="8:16" x14ac:dyDescent="0.25">
      <c r="H293" s="11"/>
      <c r="J293" s="11"/>
      <c r="L293" s="11"/>
      <c r="M293" s="11"/>
      <c r="N293" s="11"/>
      <c r="P293" s="1"/>
    </row>
    <row r="294" spans="8:16" x14ac:dyDescent="0.25">
      <c r="H294" s="11"/>
      <c r="J294" s="11"/>
      <c r="L294" s="11"/>
      <c r="M294" s="11"/>
      <c r="N294" s="11"/>
      <c r="P294" s="1"/>
    </row>
    <row r="295" spans="8:16" x14ac:dyDescent="0.25">
      <c r="H295" s="11"/>
      <c r="J295" s="11"/>
      <c r="L295" s="11"/>
      <c r="M295" s="11"/>
      <c r="N295" s="11"/>
      <c r="P295" s="1"/>
    </row>
    <row r="296" spans="8:16" x14ac:dyDescent="0.25">
      <c r="H296" s="11"/>
      <c r="J296" s="11"/>
      <c r="L296" s="11"/>
      <c r="M296" s="11"/>
      <c r="N296" s="11"/>
      <c r="P296" s="1"/>
    </row>
    <row r="297" spans="8:16" x14ac:dyDescent="0.25">
      <c r="H297" s="11"/>
      <c r="J297" s="11"/>
      <c r="L297" s="11"/>
      <c r="M297" s="11"/>
      <c r="N297" s="11"/>
      <c r="P297" s="1"/>
    </row>
    <row r="298" spans="8:16" x14ac:dyDescent="0.25">
      <c r="H298" s="11"/>
      <c r="J298" s="11"/>
      <c r="L298" s="11"/>
      <c r="M298" s="11"/>
      <c r="N298" s="11"/>
      <c r="P298" s="1"/>
    </row>
    <row r="299" spans="8:16" x14ac:dyDescent="0.25">
      <c r="H299" s="11"/>
      <c r="J299" s="11"/>
      <c r="L299" s="11"/>
      <c r="M299" s="11"/>
      <c r="N299" s="11"/>
      <c r="P299" s="1"/>
    </row>
    <row r="300" spans="8:16" x14ac:dyDescent="0.25">
      <c r="H300" s="11"/>
      <c r="J300" s="11"/>
      <c r="L300" s="11"/>
      <c r="M300" s="11"/>
      <c r="N300" s="11"/>
      <c r="P300" s="1"/>
    </row>
    <row r="301" spans="8:16" x14ac:dyDescent="0.25">
      <c r="H301" s="11"/>
      <c r="J301" s="11"/>
      <c r="L301" s="11"/>
      <c r="M301" s="11"/>
      <c r="N301" s="11"/>
      <c r="P301" s="1"/>
    </row>
    <row r="302" spans="8:16" x14ac:dyDescent="0.25">
      <c r="H302" s="11"/>
      <c r="J302" s="11"/>
      <c r="L302" s="11"/>
      <c r="M302" s="11"/>
      <c r="N302" s="11"/>
      <c r="P302" s="1"/>
    </row>
    <row r="303" spans="8:16" x14ac:dyDescent="0.25">
      <c r="H303" s="11"/>
      <c r="J303" s="11"/>
      <c r="L303" s="11"/>
      <c r="M303" s="11"/>
      <c r="N303" s="11"/>
      <c r="P303" s="1"/>
    </row>
    <row r="304" spans="8:16" x14ac:dyDescent="0.25">
      <c r="H304" s="11"/>
      <c r="J304" s="11"/>
      <c r="L304" s="11"/>
      <c r="M304" s="11"/>
      <c r="N304" s="11"/>
      <c r="P304" s="1"/>
    </row>
    <row r="305" spans="8:16" x14ac:dyDescent="0.25">
      <c r="H305" s="11"/>
      <c r="J305" s="11"/>
      <c r="L305" s="11"/>
      <c r="M305" s="11"/>
      <c r="N305" s="11"/>
      <c r="P305" s="1"/>
    </row>
    <row r="306" spans="8:16" x14ac:dyDescent="0.25">
      <c r="H306" s="11"/>
      <c r="J306" s="11"/>
      <c r="L306" s="11"/>
      <c r="M306" s="11"/>
      <c r="N306" s="11"/>
      <c r="P306" s="1"/>
    </row>
    <row r="307" spans="8:16" x14ac:dyDescent="0.25">
      <c r="H307" s="11"/>
      <c r="J307" s="11"/>
      <c r="L307" s="11"/>
      <c r="M307" s="11"/>
      <c r="N307" s="11"/>
      <c r="P307" s="1"/>
    </row>
    <row r="308" spans="8:16" x14ac:dyDescent="0.25">
      <c r="H308" s="11"/>
      <c r="J308" s="11"/>
      <c r="L308" s="11"/>
      <c r="M308" s="11"/>
      <c r="N308" s="11"/>
      <c r="P308" s="1"/>
    </row>
    <row r="309" spans="8:16" x14ac:dyDescent="0.25">
      <c r="H309" s="11"/>
      <c r="J309" s="11"/>
      <c r="L309" s="11"/>
      <c r="M309" s="11"/>
      <c r="N309" s="11"/>
      <c r="P309" s="1"/>
    </row>
    <row r="310" spans="8:16" x14ac:dyDescent="0.25">
      <c r="H310" s="11"/>
      <c r="J310" s="11"/>
      <c r="L310" s="11"/>
      <c r="M310" s="11"/>
      <c r="N310" s="11"/>
      <c r="P310" s="1"/>
    </row>
    <row r="311" spans="8:16" x14ac:dyDescent="0.25">
      <c r="H311" s="11"/>
      <c r="J311" s="11"/>
      <c r="L311" s="11"/>
      <c r="M311" s="11"/>
      <c r="N311" s="11"/>
      <c r="P311" s="1"/>
    </row>
    <row r="312" spans="8:16" x14ac:dyDescent="0.25">
      <c r="H312" s="11"/>
      <c r="J312" s="11"/>
      <c r="L312" s="11"/>
      <c r="M312" s="11"/>
      <c r="N312" s="11"/>
      <c r="P312" s="1"/>
    </row>
    <row r="313" spans="8:16" x14ac:dyDescent="0.25">
      <c r="H313" s="11"/>
      <c r="J313" s="11"/>
      <c r="L313" s="11"/>
      <c r="M313" s="11"/>
      <c r="N313" s="11"/>
      <c r="P313" s="1"/>
    </row>
    <row r="314" spans="8:16" x14ac:dyDescent="0.25">
      <c r="H314" s="11"/>
      <c r="J314" s="11"/>
      <c r="L314" s="11"/>
      <c r="M314" s="11"/>
      <c r="N314" s="11"/>
      <c r="P314" s="1"/>
    </row>
    <row r="315" spans="8:16" x14ac:dyDescent="0.25">
      <c r="H315" s="11"/>
      <c r="J315" s="11"/>
      <c r="L315" s="11"/>
      <c r="M315" s="11"/>
      <c r="N315" s="11"/>
      <c r="P315" s="1"/>
    </row>
    <row r="316" spans="8:16" x14ac:dyDescent="0.25">
      <c r="H316" s="11"/>
      <c r="J316" s="11"/>
      <c r="L316" s="11"/>
      <c r="M316" s="11"/>
      <c r="N316" s="11"/>
      <c r="P316" s="1"/>
    </row>
    <row r="317" spans="8:16" x14ac:dyDescent="0.25">
      <c r="H317" s="11"/>
      <c r="J317" s="11"/>
      <c r="L317" s="11"/>
      <c r="M317" s="11"/>
      <c r="N317" s="11"/>
      <c r="P317" s="1"/>
    </row>
    <row r="318" spans="8:16" x14ac:dyDescent="0.25">
      <c r="H318" s="11"/>
      <c r="J318" s="11"/>
      <c r="L318" s="11"/>
      <c r="M318" s="11"/>
      <c r="N318" s="11"/>
      <c r="P318" s="1"/>
    </row>
    <row r="319" spans="8:16" x14ac:dyDescent="0.25">
      <c r="H319" s="11"/>
      <c r="J319" s="11"/>
      <c r="L319" s="11"/>
      <c r="M319" s="11"/>
      <c r="N319" s="11"/>
      <c r="P319" s="1"/>
    </row>
    <row r="320" spans="8:16" x14ac:dyDescent="0.25">
      <c r="H320" s="11"/>
      <c r="J320" s="11"/>
      <c r="L320" s="11"/>
      <c r="M320" s="11"/>
      <c r="N320" s="11"/>
      <c r="P320" s="1"/>
    </row>
    <row r="321" spans="8:16" x14ac:dyDescent="0.25">
      <c r="H321" s="11"/>
      <c r="J321" s="11"/>
      <c r="L321" s="11"/>
      <c r="M321" s="11"/>
      <c r="N321" s="11"/>
      <c r="P321" s="1"/>
    </row>
    <row r="322" spans="8:16" x14ac:dyDescent="0.25">
      <c r="H322" s="11"/>
      <c r="J322" s="11"/>
      <c r="L322" s="11"/>
      <c r="M322" s="11"/>
      <c r="N322" s="11"/>
      <c r="P322" s="1"/>
    </row>
    <row r="323" spans="8:16" x14ac:dyDescent="0.25">
      <c r="H323" s="11"/>
      <c r="J323" s="11"/>
      <c r="L323" s="11"/>
      <c r="M323" s="11"/>
      <c r="N323" s="11"/>
      <c r="P323" s="1"/>
    </row>
    <row r="324" spans="8:16" x14ac:dyDescent="0.25">
      <c r="H324" s="11"/>
      <c r="J324" s="11"/>
      <c r="L324" s="11"/>
      <c r="M324" s="11"/>
      <c r="N324" s="11"/>
      <c r="P324" s="1"/>
    </row>
    <row r="325" spans="8:16" x14ac:dyDescent="0.25">
      <c r="H325" s="11"/>
      <c r="J325" s="11"/>
      <c r="L325" s="11"/>
      <c r="M325" s="11"/>
      <c r="N325" s="11"/>
      <c r="P325" s="1"/>
    </row>
    <row r="326" spans="8:16" x14ac:dyDescent="0.25">
      <c r="H326" s="11"/>
      <c r="J326" s="11"/>
      <c r="L326" s="11"/>
      <c r="M326" s="11"/>
      <c r="N326" s="11"/>
      <c r="P326" s="1"/>
    </row>
    <row r="327" spans="8:16" x14ac:dyDescent="0.25">
      <c r="H327" s="11"/>
      <c r="J327" s="11"/>
      <c r="L327" s="11"/>
      <c r="M327" s="11"/>
      <c r="N327" s="11"/>
      <c r="P327" s="1"/>
    </row>
    <row r="328" spans="8:16" x14ac:dyDescent="0.25">
      <c r="H328" s="11"/>
      <c r="J328" s="11"/>
      <c r="L328" s="11"/>
      <c r="M328" s="11"/>
      <c r="N328" s="11"/>
      <c r="P328" s="1"/>
    </row>
    <row r="329" spans="8:16" x14ac:dyDescent="0.25">
      <c r="H329" s="11"/>
      <c r="J329" s="11"/>
      <c r="L329" s="11"/>
      <c r="M329" s="11"/>
      <c r="N329" s="11"/>
      <c r="P329" s="1"/>
    </row>
    <row r="330" spans="8:16" x14ac:dyDescent="0.25">
      <c r="H330" s="11"/>
      <c r="J330" s="11"/>
      <c r="L330" s="11"/>
      <c r="M330" s="11"/>
      <c r="N330" s="11"/>
      <c r="P330" s="1"/>
    </row>
    <row r="331" spans="8:16" x14ac:dyDescent="0.25">
      <c r="H331" s="11"/>
      <c r="J331" s="11"/>
      <c r="L331" s="11"/>
      <c r="M331" s="11"/>
      <c r="N331" s="11"/>
      <c r="P331" s="1"/>
    </row>
    <row r="332" spans="8:16" x14ac:dyDescent="0.25">
      <c r="H332" s="11"/>
      <c r="J332" s="11"/>
      <c r="L332" s="11"/>
      <c r="M332" s="11"/>
      <c r="N332" s="11"/>
      <c r="P332" s="1"/>
    </row>
    <row r="333" spans="8:16" x14ac:dyDescent="0.25">
      <c r="H333" s="11"/>
      <c r="J333" s="11"/>
      <c r="L333" s="11"/>
      <c r="M333" s="11"/>
      <c r="N333" s="11"/>
      <c r="P333" s="1"/>
    </row>
    <row r="334" spans="8:16" x14ac:dyDescent="0.25">
      <c r="H334" s="11"/>
      <c r="J334" s="11"/>
      <c r="L334" s="11"/>
      <c r="M334" s="11"/>
      <c r="N334" s="11"/>
      <c r="P334" s="1"/>
    </row>
    <row r="335" spans="8:16" x14ac:dyDescent="0.25">
      <c r="H335" s="11"/>
      <c r="J335" s="11"/>
      <c r="L335" s="11"/>
      <c r="M335" s="11"/>
      <c r="N335" s="11"/>
      <c r="P335" s="1"/>
    </row>
    <row r="336" spans="8:16" x14ac:dyDescent="0.25">
      <c r="H336" s="11"/>
      <c r="J336" s="11"/>
      <c r="L336" s="11"/>
      <c r="M336" s="11"/>
      <c r="N336" s="11"/>
      <c r="P336" s="1"/>
    </row>
    <row r="337" spans="8:16" x14ac:dyDescent="0.25">
      <c r="H337" s="11"/>
      <c r="J337" s="11"/>
      <c r="L337" s="11"/>
      <c r="M337" s="11"/>
      <c r="N337" s="11"/>
      <c r="P337" s="1"/>
    </row>
    <row r="338" spans="8:16" x14ac:dyDescent="0.25">
      <c r="H338" s="11"/>
      <c r="J338" s="11"/>
      <c r="L338" s="11"/>
      <c r="M338" s="11"/>
      <c r="N338" s="11"/>
      <c r="P338" s="1"/>
    </row>
    <row r="339" spans="8:16" x14ac:dyDescent="0.25">
      <c r="H339" s="11"/>
      <c r="J339" s="11"/>
      <c r="L339" s="11"/>
      <c r="M339" s="11"/>
      <c r="N339" s="11"/>
      <c r="P339" s="1"/>
    </row>
    <row r="340" spans="8:16" x14ac:dyDescent="0.25">
      <c r="H340" s="11"/>
      <c r="J340" s="11"/>
      <c r="L340" s="11"/>
      <c r="M340" s="11"/>
      <c r="N340" s="11"/>
      <c r="P340" s="1"/>
    </row>
    <row r="341" spans="8:16" x14ac:dyDescent="0.25">
      <c r="H341" s="11"/>
      <c r="J341" s="11"/>
      <c r="L341" s="11"/>
      <c r="M341" s="11"/>
      <c r="N341" s="11"/>
      <c r="P341" s="1"/>
    </row>
    <row r="342" spans="8:16" x14ac:dyDescent="0.25">
      <c r="H342" s="11"/>
      <c r="J342" s="11"/>
      <c r="L342" s="11"/>
      <c r="M342" s="11"/>
      <c r="N342" s="11"/>
      <c r="P342" s="1"/>
    </row>
    <row r="343" spans="8:16" x14ac:dyDescent="0.25">
      <c r="H343" s="11"/>
      <c r="J343" s="11"/>
      <c r="L343" s="11"/>
      <c r="M343" s="11"/>
      <c r="N343" s="11"/>
      <c r="P343" s="1"/>
    </row>
    <row r="344" spans="8:16" x14ac:dyDescent="0.25">
      <c r="H344" s="11"/>
      <c r="J344" s="11"/>
      <c r="L344" s="11"/>
      <c r="M344" s="11"/>
      <c r="N344" s="11"/>
      <c r="P344" s="1"/>
    </row>
    <row r="345" spans="8:16" x14ac:dyDescent="0.25">
      <c r="H345" s="11"/>
      <c r="J345" s="11"/>
      <c r="L345" s="11"/>
      <c r="M345" s="11"/>
      <c r="N345" s="11"/>
      <c r="P345" s="1"/>
    </row>
    <row r="346" spans="8:16" x14ac:dyDescent="0.25">
      <c r="H346" s="11"/>
      <c r="J346" s="11"/>
      <c r="L346" s="11"/>
      <c r="M346" s="11"/>
      <c r="N346" s="11"/>
      <c r="P346" s="1"/>
    </row>
    <row r="347" spans="8:16" x14ac:dyDescent="0.25">
      <c r="H347" s="11"/>
      <c r="J347" s="11"/>
      <c r="L347" s="11"/>
      <c r="M347" s="11"/>
      <c r="N347" s="11"/>
      <c r="P347" s="1"/>
    </row>
    <row r="348" spans="8:16" x14ac:dyDescent="0.25">
      <c r="H348" s="11"/>
      <c r="J348" s="11"/>
      <c r="L348" s="11"/>
      <c r="M348" s="11"/>
      <c r="N348" s="11"/>
      <c r="P348" s="1"/>
    </row>
    <row r="349" spans="8:16" x14ac:dyDescent="0.25">
      <c r="H349" s="11"/>
      <c r="J349" s="11"/>
      <c r="L349" s="11"/>
      <c r="M349" s="11"/>
      <c r="N349" s="11"/>
      <c r="P349" s="1"/>
    </row>
    <row r="350" spans="8:16" x14ac:dyDescent="0.25">
      <c r="H350" s="11"/>
      <c r="J350" s="11"/>
      <c r="L350" s="11"/>
      <c r="M350" s="11"/>
      <c r="N350" s="11"/>
      <c r="P350" s="1"/>
    </row>
    <row r="351" spans="8:16" x14ac:dyDescent="0.25">
      <c r="H351" s="11"/>
      <c r="J351" s="11"/>
      <c r="L351" s="11"/>
      <c r="M351" s="11"/>
      <c r="N351" s="11"/>
      <c r="P351" s="1"/>
    </row>
    <row r="352" spans="8:16" x14ac:dyDescent="0.25">
      <c r="H352" s="11"/>
      <c r="J352" s="11"/>
      <c r="L352" s="11"/>
      <c r="M352" s="11"/>
      <c r="N352" s="11"/>
      <c r="P352" s="1"/>
    </row>
    <row r="353" spans="8:16" x14ac:dyDescent="0.25">
      <c r="H353" s="11"/>
      <c r="J353" s="11"/>
      <c r="L353" s="11"/>
      <c r="M353" s="11"/>
      <c r="N353" s="11"/>
      <c r="P353" s="1"/>
    </row>
    <row r="354" spans="8:16" x14ac:dyDescent="0.25">
      <c r="H354" s="11"/>
      <c r="J354" s="11"/>
      <c r="L354" s="11"/>
      <c r="M354" s="11"/>
      <c r="N354" s="11"/>
      <c r="P354" s="1"/>
    </row>
    <row r="355" spans="8:16" x14ac:dyDescent="0.25">
      <c r="H355" s="11"/>
      <c r="J355" s="11"/>
      <c r="L355" s="11"/>
      <c r="M355" s="11"/>
      <c r="N355" s="11"/>
      <c r="P355" s="1"/>
    </row>
    <row r="356" spans="8:16" x14ac:dyDescent="0.25">
      <c r="H356" s="11"/>
      <c r="J356" s="11"/>
      <c r="L356" s="11"/>
      <c r="M356" s="11"/>
      <c r="N356" s="11"/>
      <c r="P356" s="1"/>
    </row>
    <row r="357" spans="8:16" x14ac:dyDescent="0.25">
      <c r="H357" s="11"/>
      <c r="J357" s="11"/>
      <c r="L357" s="11"/>
      <c r="M357" s="11"/>
      <c r="N357" s="11"/>
      <c r="P357" s="1"/>
    </row>
    <row r="358" spans="8:16" x14ac:dyDescent="0.25">
      <c r="H358" s="11"/>
      <c r="J358" s="11"/>
      <c r="L358" s="11"/>
      <c r="M358" s="11"/>
      <c r="N358" s="11"/>
      <c r="P358" s="1"/>
    </row>
    <row r="359" spans="8:16" x14ac:dyDescent="0.25">
      <c r="H359" s="11"/>
      <c r="J359" s="11"/>
      <c r="L359" s="11"/>
      <c r="M359" s="11"/>
      <c r="N359" s="11"/>
      <c r="P359" s="1"/>
    </row>
    <row r="360" spans="8:16" x14ac:dyDescent="0.25">
      <c r="H360" s="11"/>
      <c r="J360" s="11"/>
      <c r="L360" s="11"/>
      <c r="M360" s="11"/>
      <c r="N360" s="11"/>
      <c r="P360" s="1"/>
    </row>
    <row r="361" spans="8:16" x14ac:dyDescent="0.25">
      <c r="H361" s="11"/>
      <c r="J361" s="11"/>
      <c r="L361" s="11"/>
      <c r="M361" s="11"/>
      <c r="N361" s="11"/>
      <c r="P361" s="1"/>
    </row>
    <row r="362" spans="8:16" x14ac:dyDescent="0.25">
      <c r="H362" s="11"/>
      <c r="J362" s="11"/>
      <c r="L362" s="11"/>
      <c r="M362" s="11"/>
      <c r="N362" s="11"/>
      <c r="P362" s="1"/>
    </row>
    <row r="363" spans="8:16" x14ac:dyDescent="0.25">
      <c r="H363" s="11"/>
      <c r="J363" s="11"/>
      <c r="L363" s="11"/>
      <c r="M363" s="11"/>
      <c r="N363" s="11"/>
      <c r="P363" s="1"/>
    </row>
    <row r="364" spans="8:16" x14ac:dyDescent="0.25">
      <c r="H364" s="11"/>
      <c r="J364" s="11"/>
      <c r="L364" s="11"/>
      <c r="M364" s="11"/>
      <c r="N364" s="11"/>
      <c r="P364" s="1"/>
    </row>
    <row r="365" spans="8:16" x14ac:dyDescent="0.25">
      <c r="H365" s="11"/>
      <c r="J365" s="11"/>
      <c r="L365" s="11"/>
      <c r="M365" s="11"/>
      <c r="N365" s="11"/>
      <c r="P365" s="1"/>
    </row>
    <row r="366" spans="8:16" x14ac:dyDescent="0.25">
      <c r="H366" s="11"/>
      <c r="J366" s="11"/>
      <c r="L366" s="11"/>
      <c r="M366" s="11"/>
      <c r="N366" s="11"/>
      <c r="P366" s="1"/>
    </row>
    <row r="367" spans="8:16" x14ac:dyDescent="0.25">
      <c r="H367" s="11"/>
      <c r="J367" s="11"/>
      <c r="L367" s="11"/>
      <c r="M367" s="11"/>
      <c r="N367" s="11"/>
      <c r="P367" s="1"/>
    </row>
    <row r="368" spans="8:16" x14ac:dyDescent="0.25">
      <c r="H368" s="11"/>
      <c r="J368" s="11"/>
      <c r="L368" s="11"/>
      <c r="M368" s="11"/>
      <c r="N368" s="11"/>
      <c r="P368" s="1"/>
    </row>
    <row r="369" spans="8:16" x14ac:dyDescent="0.25">
      <c r="H369" s="11"/>
      <c r="J369" s="11"/>
      <c r="L369" s="11"/>
      <c r="M369" s="11"/>
      <c r="N369" s="11"/>
      <c r="P369" s="1"/>
    </row>
    <row r="370" spans="8:16" x14ac:dyDescent="0.25">
      <c r="H370" s="11"/>
      <c r="J370" s="11"/>
      <c r="L370" s="11"/>
      <c r="M370" s="11"/>
      <c r="N370" s="11"/>
      <c r="P370" s="1"/>
    </row>
    <row r="371" spans="8:16" x14ac:dyDescent="0.25">
      <c r="H371" s="11"/>
      <c r="J371" s="11"/>
      <c r="L371" s="11"/>
      <c r="M371" s="11"/>
      <c r="N371" s="11"/>
      <c r="P371" s="1"/>
    </row>
    <row r="372" spans="8:16" x14ac:dyDescent="0.25">
      <c r="H372" s="11"/>
      <c r="J372" s="11"/>
      <c r="L372" s="11"/>
      <c r="M372" s="11"/>
      <c r="N372" s="11"/>
      <c r="P372" s="1"/>
    </row>
    <row r="373" spans="8:16" x14ac:dyDescent="0.25">
      <c r="H373" s="11"/>
      <c r="J373" s="11"/>
      <c r="L373" s="11"/>
      <c r="M373" s="11"/>
      <c r="N373" s="11"/>
      <c r="P373" s="1"/>
    </row>
    <row r="374" spans="8:16" x14ac:dyDescent="0.25">
      <c r="H374" s="11"/>
      <c r="J374" s="11"/>
      <c r="L374" s="11"/>
      <c r="M374" s="11"/>
      <c r="N374" s="11"/>
      <c r="P374" s="1"/>
    </row>
    <row r="375" spans="8:16" x14ac:dyDescent="0.25">
      <c r="H375" s="11"/>
      <c r="J375" s="11"/>
      <c r="L375" s="11"/>
      <c r="M375" s="11"/>
      <c r="N375" s="11"/>
      <c r="P375" s="1"/>
    </row>
    <row r="376" spans="8:16" x14ac:dyDescent="0.25">
      <c r="H376" s="11"/>
      <c r="J376" s="11"/>
      <c r="L376" s="11"/>
      <c r="M376" s="11"/>
      <c r="N376" s="11"/>
      <c r="P376" s="1"/>
    </row>
    <row r="377" spans="8:16" x14ac:dyDescent="0.25">
      <c r="H377" s="11"/>
      <c r="J377" s="11"/>
      <c r="L377" s="11"/>
      <c r="M377" s="11"/>
      <c r="N377" s="11"/>
      <c r="P377" s="1"/>
    </row>
    <row r="378" spans="8:16" x14ac:dyDescent="0.25">
      <c r="H378" s="11"/>
      <c r="J378" s="11"/>
      <c r="L378" s="11"/>
      <c r="M378" s="11"/>
      <c r="N378" s="11"/>
      <c r="P378" s="1"/>
    </row>
    <row r="379" spans="8:16" x14ac:dyDescent="0.25">
      <c r="H379" s="11"/>
      <c r="J379" s="11"/>
      <c r="L379" s="11"/>
      <c r="M379" s="11"/>
      <c r="N379" s="11"/>
      <c r="P379" s="1"/>
    </row>
    <row r="380" spans="8:16" x14ac:dyDescent="0.25">
      <c r="H380" s="11"/>
      <c r="J380" s="11"/>
      <c r="L380" s="11"/>
      <c r="M380" s="11"/>
      <c r="N380" s="11"/>
      <c r="P380" s="1"/>
    </row>
    <row r="381" spans="8:16" x14ac:dyDescent="0.25">
      <c r="H381" s="11"/>
      <c r="J381" s="11"/>
      <c r="L381" s="11"/>
      <c r="M381" s="11"/>
      <c r="N381" s="11"/>
      <c r="P381" s="1"/>
    </row>
    <row r="382" spans="8:16" x14ac:dyDescent="0.25">
      <c r="H382" s="11"/>
      <c r="J382" s="11"/>
      <c r="L382" s="11"/>
      <c r="M382" s="11"/>
      <c r="N382" s="11"/>
      <c r="P382" s="1"/>
    </row>
    <row r="383" spans="8:16" x14ac:dyDescent="0.25">
      <c r="H383" s="11"/>
      <c r="J383" s="11"/>
      <c r="L383" s="11"/>
      <c r="M383" s="11"/>
      <c r="N383" s="11"/>
      <c r="P383" s="1"/>
    </row>
    <row r="384" spans="8:16" x14ac:dyDescent="0.25">
      <c r="H384" s="11"/>
      <c r="J384" s="11"/>
      <c r="L384" s="11"/>
      <c r="M384" s="11"/>
      <c r="N384" s="11"/>
      <c r="P384" s="1"/>
    </row>
    <row r="385" spans="8:16" x14ac:dyDescent="0.25">
      <c r="H385" s="11"/>
      <c r="J385" s="11"/>
      <c r="L385" s="11"/>
      <c r="M385" s="11"/>
      <c r="N385" s="11"/>
      <c r="P385" s="1"/>
    </row>
    <row r="386" spans="8:16" x14ac:dyDescent="0.25">
      <c r="H386" s="11"/>
      <c r="J386" s="11"/>
      <c r="L386" s="11"/>
      <c r="M386" s="11"/>
      <c r="N386" s="11"/>
      <c r="P386" s="1"/>
    </row>
    <row r="387" spans="8:16" x14ac:dyDescent="0.25">
      <c r="H387" s="11"/>
      <c r="J387" s="11"/>
      <c r="L387" s="11"/>
      <c r="M387" s="11"/>
      <c r="N387" s="11"/>
      <c r="P387" s="1"/>
    </row>
    <row r="388" spans="8:16" x14ac:dyDescent="0.25">
      <c r="H388" s="11"/>
      <c r="J388" s="11"/>
      <c r="L388" s="11"/>
      <c r="M388" s="11"/>
      <c r="N388" s="11"/>
      <c r="P388" s="1"/>
    </row>
    <row r="389" spans="8:16" x14ac:dyDescent="0.25">
      <c r="H389" s="11"/>
      <c r="J389" s="11"/>
      <c r="L389" s="11"/>
      <c r="M389" s="11"/>
      <c r="N389" s="11"/>
      <c r="P389" s="1"/>
    </row>
    <row r="390" spans="8:16" x14ac:dyDescent="0.25">
      <c r="H390" s="11"/>
      <c r="J390" s="11"/>
      <c r="L390" s="11"/>
      <c r="M390" s="11"/>
      <c r="N390" s="11"/>
      <c r="P390" s="1"/>
    </row>
    <row r="391" spans="8:16" x14ac:dyDescent="0.25">
      <c r="H391" s="11"/>
      <c r="J391" s="11"/>
      <c r="L391" s="11"/>
      <c r="M391" s="11"/>
      <c r="N391" s="11"/>
      <c r="P391" s="1"/>
    </row>
    <row r="392" spans="8:16" x14ac:dyDescent="0.25">
      <c r="H392" s="11"/>
      <c r="J392" s="11"/>
      <c r="L392" s="11"/>
      <c r="M392" s="11"/>
      <c r="N392" s="11"/>
      <c r="P392" s="1"/>
    </row>
    <row r="393" spans="8:16" x14ac:dyDescent="0.25">
      <c r="H393" s="11"/>
      <c r="J393" s="11"/>
      <c r="L393" s="11"/>
      <c r="M393" s="11"/>
      <c r="N393" s="11"/>
      <c r="P393" s="1"/>
    </row>
    <row r="394" spans="8:16" x14ac:dyDescent="0.25">
      <c r="H394" s="11"/>
      <c r="J394" s="11"/>
      <c r="L394" s="11"/>
      <c r="M394" s="11"/>
      <c r="N394" s="11"/>
      <c r="P394" s="1"/>
    </row>
    <row r="395" spans="8:16" x14ac:dyDescent="0.25">
      <c r="H395" s="11"/>
      <c r="J395" s="11"/>
      <c r="L395" s="11"/>
      <c r="M395" s="11"/>
      <c r="N395" s="11"/>
      <c r="P395" s="1"/>
    </row>
    <row r="396" spans="8:16" x14ac:dyDescent="0.25">
      <c r="H396" s="11"/>
      <c r="J396" s="11"/>
      <c r="L396" s="11"/>
      <c r="M396" s="11"/>
      <c r="N396" s="11"/>
      <c r="P396" s="1"/>
    </row>
    <row r="397" spans="8:16" x14ac:dyDescent="0.25">
      <c r="H397" s="11"/>
      <c r="J397" s="11"/>
      <c r="L397" s="11"/>
      <c r="M397" s="11"/>
      <c r="N397" s="11"/>
      <c r="P397" s="1"/>
    </row>
    <row r="398" spans="8:16" x14ac:dyDescent="0.25">
      <c r="H398" s="11"/>
      <c r="J398" s="11"/>
      <c r="L398" s="11"/>
      <c r="M398" s="11"/>
      <c r="N398" s="11"/>
      <c r="P398" s="1"/>
    </row>
    <row r="399" spans="8:16" x14ac:dyDescent="0.25">
      <c r="H399" s="11"/>
      <c r="J399" s="11"/>
      <c r="L399" s="11"/>
      <c r="M399" s="11"/>
      <c r="N399" s="11"/>
      <c r="P399" s="1"/>
    </row>
    <row r="400" spans="8:16" x14ac:dyDescent="0.25">
      <c r="H400" s="11"/>
      <c r="J400" s="11"/>
      <c r="L400" s="11"/>
      <c r="M400" s="11"/>
      <c r="N400" s="11"/>
      <c r="P400" s="1"/>
    </row>
    <row r="401" spans="8:16" x14ac:dyDescent="0.25">
      <c r="H401" s="11"/>
      <c r="J401" s="11"/>
      <c r="L401" s="11"/>
      <c r="M401" s="11"/>
      <c r="N401" s="11"/>
      <c r="P401" s="1"/>
    </row>
    <row r="402" spans="8:16" x14ac:dyDescent="0.25">
      <c r="H402" s="11"/>
      <c r="J402" s="11"/>
      <c r="L402" s="11"/>
      <c r="M402" s="11"/>
      <c r="N402" s="11"/>
      <c r="P402" s="1"/>
    </row>
    <row r="403" spans="8:16" x14ac:dyDescent="0.25">
      <c r="H403" s="11"/>
      <c r="J403" s="11"/>
      <c r="L403" s="11"/>
      <c r="M403" s="11"/>
      <c r="N403" s="11"/>
      <c r="P403" s="1"/>
    </row>
    <row r="404" spans="8:16" x14ac:dyDescent="0.25">
      <c r="H404" s="11"/>
      <c r="J404" s="11"/>
      <c r="L404" s="11"/>
      <c r="M404" s="11"/>
      <c r="N404" s="11"/>
      <c r="P404" s="1"/>
    </row>
    <row r="405" spans="8:16" x14ac:dyDescent="0.25">
      <c r="H405" s="11"/>
      <c r="J405" s="11"/>
      <c r="L405" s="11"/>
      <c r="M405" s="11"/>
      <c r="N405" s="11"/>
      <c r="P405" s="1"/>
    </row>
    <row r="406" spans="8:16" x14ac:dyDescent="0.25">
      <c r="H406" s="11"/>
      <c r="J406" s="11"/>
      <c r="L406" s="11"/>
      <c r="M406" s="11"/>
      <c r="N406" s="11"/>
      <c r="P406" s="1"/>
    </row>
    <row r="407" spans="8:16" x14ac:dyDescent="0.25">
      <c r="H407" s="11"/>
      <c r="J407" s="11"/>
      <c r="L407" s="11"/>
      <c r="M407" s="11"/>
      <c r="N407" s="11"/>
      <c r="P407" s="1"/>
    </row>
    <row r="408" spans="8:16" x14ac:dyDescent="0.25">
      <c r="H408" s="11"/>
      <c r="J408" s="11"/>
      <c r="L408" s="11"/>
      <c r="M408" s="11"/>
      <c r="N408" s="11"/>
      <c r="P408" s="1"/>
    </row>
    <row r="409" spans="8:16" x14ac:dyDescent="0.25">
      <c r="H409" s="11"/>
      <c r="J409" s="11"/>
      <c r="L409" s="11"/>
      <c r="M409" s="11"/>
      <c r="N409" s="11"/>
      <c r="P409" s="1"/>
    </row>
    <row r="410" spans="8:16" x14ac:dyDescent="0.25">
      <c r="P410" s="1"/>
    </row>
    <row r="411" spans="8:16" x14ac:dyDescent="0.25">
      <c r="P411" s="1"/>
    </row>
    <row r="412" spans="8:16" x14ac:dyDescent="0.25">
      <c r="P412" s="1"/>
    </row>
    <row r="413" spans="8:16" x14ac:dyDescent="0.25">
      <c r="P413" s="1"/>
    </row>
    <row r="414" spans="8:16" x14ac:dyDescent="0.25">
      <c r="P414" s="1"/>
    </row>
    <row r="415" spans="8:16" x14ac:dyDescent="0.25">
      <c r="P415" s="1"/>
    </row>
    <row r="416" spans="8:16" x14ac:dyDescent="0.25">
      <c r="P416" s="1"/>
    </row>
    <row r="417" spans="16:16" x14ac:dyDescent="0.25">
      <c r="P417" s="1"/>
    </row>
    <row r="418" spans="16:16" x14ac:dyDescent="0.25">
      <c r="P418" s="1"/>
    </row>
  </sheetData>
  <autoFilter ref="A5:P112" xr:uid="{00000000-0001-0000-0000-000000000000}"/>
  <sortState xmlns:xlrd2="http://schemas.microsoft.com/office/spreadsheetml/2017/richdata2" ref="A6:P118">
    <sortCondition ref="E6:E118"/>
    <sortCondition ref="C6:C118"/>
    <sortCondition ref="D6:D118"/>
  </sortState>
  <mergeCells count="1">
    <mergeCell ref="A3:P3"/>
  </mergeCells>
  <phoneticPr fontId="6" type="noConversion"/>
  <pageMargins left="0.7" right="0.7" top="0.75" bottom="0.75" header="0.3" footer="0.3"/>
  <pageSetup paperSize="5" scale="4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3:P321"/>
  <sheetViews>
    <sheetView workbookViewId="0">
      <selection activeCell="I18" sqref="I17:I18"/>
    </sheetView>
  </sheetViews>
  <sheetFormatPr defaultRowHeight="15" x14ac:dyDescent="0.25"/>
  <cols>
    <col min="1" max="1" width="9.140625" style="2"/>
    <col min="2" max="2" width="59.5703125" customWidth="1"/>
    <col min="3" max="3" width="15.42578125" customWidth="1"/>
    <col min="4" max="4" width="16.28515625" customWidth="1"/>
    <col min="5" max="5" width="14.5703125" customWidth="1"/>
    <col min="6" max="6" width="16.42578125" customWidth="1"/>
    <col min="7" max="7" width="17" customWidth="1"/>
    <col min="8" max="8" width="15" customWidth="1"/>
    <col min="9" max="10" width="15.42578125" customWidth="1"/>
    <col min="11" max="12" width="14.28515625" customWidth="1"/>
    <col min="13" max="13" width="12.5703125" customWidth="1"/>
    <col min="14" max="14" width="15.28515625" customWidth="1"/>
    <col min="15" max="15" width="17.85546875" customWidth="1"/>
    <col min="16" max="16" width="47.42578125" customWidth="1"/>
  </cols>
  <sheetData>
    <row r="3" spans="1:16" x14ac:dyDescent="0.25">
      <c r="A3" s="75" t="s">
        <v>38</v>
      </c>
      <c r="B3" s="75"/>
      <c r="C3" s="75"/>
      <c r="D3" s="75"/>
      <c r="E3" s="75"/>
      <c r="F3" s="75"/>
      <c r="G3" s="75"/>
      <c r="H3" s="75"/>
      <c r="I3" s="75"/>
      <c r="J3" s="75"/>
      <c r="K3" s="75"/>
      <c r="L3" s="75"/>
      <c r="M3" s="75"/>
      <c r="N3" s="75"/>
      <c r="O3" s="75"/>
      <c r="P3" s="75"/>
    </row>
    <row r="4" spans="1:16" x14ac:dyDescent="0.25">
      <c r="A4" s="9"/>
      <c r="B4" s="5"/>
      <c r="C4" s="5"/>
      <c r="D4" s="5"/>
      <c r="E4" s="5"/>
      <c r="F4" s="5"/>
      <c r="G4" s="5"/>
      <c r="H4" s="5"/>
      <c r="I4" s="5"/>
      <c r="J4" s="5"/>
      <c r="K4" s="5"/>
      <c r="L4" s="5"/>
      <c r="M4" s="5"/>
      <c r="N4" s="5"/>
      <c r="O4" s="5"/>
      <c r="P4" s="6"/>
    </row>
    <row r="5" spans="1:16" ht="30" x14ac:dyDescent="0.25">
      <c r="A5" s="5" t="s">
        <v>1</v>
      </c>
      <c r="B5" s="3" t="s">
        <v>2</v>
      </c>
      <c r="C5" s="3" t="s">
        <v>3</v>
      </c>
      <c r="D5" s="3" t="s">
        <v>4</v>
      </c>
      <c r="E5" s="3" t="s">
        <v>5</v>
      </c>
      <c r="F5" s="3" t="s">
        <v>6</v>
      </c>
      <c r="G5" s="4" t="s">
        <v>7</v>
      </c>
      <c r="H5" s="4" t="s">
        <v>8</v>
      </c>
      <c r="I5" s="4" t="s">
        <v>9</v>
      </c>
      <c r="J5" s="4" t="s">
        <v>10</v>
      </c>
      <c r="K5" s="4" t="s">
        <v>11</v>
      </c>
      <c r="L5" s="4" t="s">
        <v>12</v>
      </c>
      <c r="M5" s="4" t="s">
        <v>13</v>
      </c>
      <c r="N5" s="4" t="s">
        <v>14</v>
      </c>
      <c r="O5" s="4" t="s">
        <v>15</v>
      </c>
      <c r="P5" s="3" t="s">
        <v>16</v>
      </c>
    </row>
    <row r="6" spans="1:16" ht="14.25" customHeight="1" x14ac:dyDescent="0.25">
      <c r="H6" s="11"/>
      <c r="J6" s="11"/>
      <c r="L6" s="11"/>
      <c r="N6" s="11"/>
      <c r="P6" s="1"/>
    </row>
    <row r="7" spans="1:16" ht="21.75" customHeight="1" x14ac:dyDescent="0.25">
      <c r="A7" s="2">
        <v>1</v>
      </c>
      <c r="B7" t="s">
        <v>39</v>
      </c>
      <c r="C7" t="s">
        <v>40</v>
      </c>
      <c r="D7">
        <v>53200</v>
      </c>
      <c r="E7">
        <v>63380</v>
      </c>
      <c r="F7" s="16">
        <v>220805.83</v>
      </c>
      <c r="G7" s="19"/>
      <c r="H7" s="11">
        <f>F7+G7</f>
        <v>220805.83</v>
      </c>
      <c r="I7" s="16">
        <v>-20805.830000000002</v>
      </c>
      <c r="J7" s="11">
        <f>I7+H7</f>
        <v>200000</v>
      </c>
      <c r="K7" s="16">
        <v>25000</v>
      </c>
      <c r="L7" s="11">
        <f>K7+J7</f>
        <v>225000</v>
      </c>
      <c r="M7" s="16">
        <v>25000</v>
      </c>
      <c r="N7" s="11">
        <f>M7+L7</f>
        <v>250000</v>
      </c>
      <c r="P7" s="73"/>
    </row>
    <row r="8" spans="1:16" ht="45" x14ac:dyDescent="0.25">
      <c r="A8" s="2">
        <v>2</v>
      </c>
      <c r="B8" s="1" t="s">
        <v>41</v>
      </c>
      <c r="C8" t="s">
        <v>42</v>
      </c>
      <c r="D8">
        <v>52415</v>
      </c>
      <c r="E8">
        <v>63680</v>
      </c>
      <c r="F8" s="16">
        <v>9405</v>
      </c>
      <c r="G8" s="16"/>
      <c r="H8" s="11">
        <f>F8+G8</f>
        <v>9405</v>
      </c>
      <c r="I8" s="16">
        <v>3000</v>
      </c>
      <c r="J8" s="11">
        <f>I8+H8</f>
        <v>12405</v>
      </c>
      <c r="K8" s="16"/>
      <c r="L8" s="11">
        <f>K8+J8</f>
        <v>12405</v>
      </c>
      <c r="M8" s="16"/>
      <c r="N8" s="11">
        <f>M8+L8</f>
        <v>12405</v>
      </c>
      <c r="P8" s="1" t="s">
        <v>43</v>
      </c>
    </row>
    <row r="9" spans="1:16" ht="52.5" customHeight="1" x14ac:dyDescent="0.25">
      <c r="A9" s="2">
        <v>3</v>
      </c>
      <c r="B9" t="s">
        <v>44</v>
      </c>
      <c r="C9" t="s">
        <v>42</v>
      </c>
      <c r="D9">
        <v>53227</v>
      </c>
      <c r="E9">
        <v>63680</v>
      </c>
      <c r="F9" s="16">
        <v>61203</v>
      </c>
      <c r="G9" s="16"/>
      <c r="H9" s="11">
        <f>F9+G9</f>
        <v>61203</v>
      </c>
      <c r="I9" s="16">
        <v>10000</v>
      </c>
      <c r="J9" s="11">
        <f>I9+H9</f>
        <v>71203</v>
      </c>
      <c r="K9" s="16"/>
      <c r="L9" s="11">
        <f>K9+J9</f>
        <v>71203</v>
      </c>
      <c r="M9" s="16"/>
      <c r="N9" s="11">
        <f>M9+L9</f>
        <v>71203</v>
      </c>
      <c r="P9" s="1" t="s">
        <v>45</v>
      </c>
    </row>
    <row r="10" spans="1:16" ht="66" customHeight="1" x14ac:dyDescent="0.25">
      <c r="A10" s="2">
        <v>4</v>
      </c>
      <c r="B10" t="s">
        <v>46</v>
      </c>
      <c r="C10" t="s">
        <v>42</v>
      </c>
      <c r="D10">
        <v>53401</v>
      </c>
      <c r="E10">
        <v>63680</v>
      </c>
      <c r="F10" s="16">
        <v>39586</v>
      </c>
      <c r="G10" s="16"/>
      <c r="H10" s="11">
        <f>F10+G10</f>
        <v>39586</v>
      </c>
      <c r="I10" s="16">
        <v>22414</v>
      </c>
      <c r="J10" s="11">
        <f>I10+H10</f>
        <v>62000</v>
      </c>
      <c r="K10" s="16">
        <v>4800</v>
      </c>
      <c r="L10" s="11">
        <f>K10+J10</f>
        <v>66800</v>
      </c>
      <c r="M10" s="16">
        <v>2400</v>
      </c>
      <c r="N10" s="11">
        <f>M10+L10</f>
        <v>69200</v>
      </c>
      <c r="P10" s="1" t="s">
        <v>47</v>
      </c>
    </row>
    <row r="11" spans="1:16" x14ac:dyDescent="0.25">
      <c r="H11" s="11"/>
      <c r="J11" s="11"/>
      <c r="L11" s="11"/>
      <c r="N11" s="11"/>
      <c r="P11" s="1"/>
    </row>
    <row r="12" spans="1:16" x14ac:dyDescent="0.25">
      <c r="A12" s="9"/>
      <c r="B12" s="20" t="s">
        <v>48</v>
      </c>
      <c r="C12" s="21"/>
      <c r="D12" s="22"/>
      <c r="E12" s="22"/>
      <c r="F12" s="24">
        <f>SUM(F7:F11)</f>
        <v>330999.82999999996</v>
      </c>
      <c r="G12" s="24">
        <f t="shared" ref="G12" si="0">SUM(G8:G11)</f>
        <v>0</v>
      </c>
      <c r="H12" s="24">
        <f>SUM(H7:H11)</f>
        <v>330999.82999999996</v>
      </c>
      <c r="I12" s="24">
        <f>SUM(I7:I11)</f>
        <v>14608.169999999998</v>
      </c>
      <c r="J12" s="24">
        <f t="shared" ref="J12:N12" si="1">SUM(J7:J11)</f>
        <v>345608</v>
      </c>
      <c r="K12" s="24">
        <f t="shared" si="1"/>
        <v>29800</v>
      </c>
      <c r="L12" s="24">
        <f t="shared" si="1"/>
        <v>375408</v>
      </c>
      <c r="M12" s="24">
        <f t="shared" si="1"/>
        <v>27400</v>
      </c>
      <c r="N12" s="24">
        <f t="shared" si="1"/>
        <v>402808</v>
      </c>
      <c r="O12" s="6"/>
      <c r="P12" s="21"/>
    </row>
    <row r="13" spans="1:16" x14ac:dyDescent="0.25">
      <c r="H13" s="11"/>
      <c r="J13" s="11"/>
      <c r="L13" s="11"/>
      <c r="N13" s="11"/>
      <c r="P13" s="1"/>
    </row>
    <row r="14" spans="1:16" x14ac:dyDescent="0.25">
      <c r="H14" s="11"/>
      <c r="J14" s="11"/>
      <c r="L14" s="11"/>
      <c r="N14" s="11"/>
      <c r="P14" s="1"/>
    </row>
    <row r="15" spans="1:16" x14ac:dyDescent="0.25">
      <c r="H15" s="11"/>
      <c r="J15" s="11"/>
      <c r="L15" s="11"/>
      <c r="N15" s="11"/>
      <c r="P15" s="1"/>
    </row>
    <row r="16" spans="1:16" x14ac:dyDescent="0.25">
      <c r="H16" s="11"/>
      <c r="J16" s="11"/>
      <c r="L16" s="11"/>
      <c r="N16" s="11"/>
      <c r="P16" s="1"/>
    </row>
    <row r="17" spans="8:16" x14ac:dyDescent="0.25">
      <c r="H17" s="11"/>
      <c r="J17" s="11"/>
      <c r="L17" s="11"/>
      <c r="N17" s="11"/>
      <c r="P17" s="1"/>
    </row>
    <row r="18" spans="8:16" x14ac:dyDescent="0.25">
      <c r="H18" s="11"/>
      <c r="J18" s="11"/>
      <c r="L18" s="11"/>
      <c r="N18" s="11"/>
      <c r="P18" s="1"/>
    </row>
    <row r="19" spans="8:16" x14ac:dyDescent="0.25">
      <c r="H19" s="11"/>
      <c r="J19" s="11"/>
      <c r="L19" s="11"/>
      <c r="N19" s="11"/>
      <c r="P19" s="1"/>
    </row>
    <row r="20" spans="8:16" x14ac:dyDescent="0.25">
      <c r="H20" s="11"/>
      <c r="J20" s="11"/>
      <c r="L20" s="11"/>
      <c r="N20" s="11"/>
      <c r="P20" s="1"/>
    </row>
    <row r="21" spans="8:16" x14ac:dyDescent="0.25">
      <c r="H21" s="11"/>
      <c r="I21" s="16"/>
      <c r="J21" s="11"/>
      <c r="L21" s="11"/>
      <c r="N21" s="11"/>
      <c r="P21" s="1"/>
    </row>
    <row r="22" spans="8:16" x14ac:dyDescent="0.25">
      <c r="H22" s="11"/>
      <c r="J22" s="11"/>
      <c r="L22" s="11"/>
      <c r="N22" s="11"/>
      <c r="P22" s="1"/>
    </row>
    <row r="23" spans="8:16" x14ac:dyDescent="0.25">
      <c r="H23" s="11"/>
      <c r="J23" s="11"/>
      <c r="L23" s="11"/>
      <c r="N23" s="11"/>
      <c r="P23" s="1"/>
    </row>
    <row r="24" spans="8:16" x14ac:dyDescent="0.25">
      <c r="H24" s="11"/>
      <c r="J24" s="11"/>
      <c r="L24" s="11"/>
      <c r="N24" s="11"/>
      <c r="P24" s="1"/>
    </row>
    <row r="25" spans="8:16" x14ac:dyDescent="0.25">
      <c r="H25" s="11"/>
      <c r="J25" s="11"/>
      <c r="L25" s="11"/>
      <c r="N25" s="11"/>
      <c r="P25" s="1"/>
    </row>
    <row r="26" spans="8:16" x14ac:dyDescent="0.25">
      <c r="H26" s="11"/>
      <c r="J26" s="11"/>
      <c r="L26" s="11"/>
      <c r="N26" s="11"/>
      <c r="P26" s="1"/>
    </row>
    <row r="27" spans="8:16" x14ac:dyDescent="0.25">
      <c r="H27" s="11"/>
      <c r="J27" s="11"/>
      <c r="L27" s="11"/>
      <c r="N27" s="11"/>
      <c r="P27" s="1"/>
    </row>
    <row r="28" spans="8:16" x14ac:dyDescent="0.25">
      <c r="H28" s="11"/>
      <c r="J28" s="11"/>
      <c r="L28" s="11"/>
      <c r="N28" s="11"/>
      <c r="P28" s="1"/>
    </row>
    <row r="29" spans="8:16" x14ac:dyDescent="0.25">
      <c r="H29" s="11"/>
      <c r="J29" s="11"/>
      <c r="L29" s="11"/>
      <c r="N29" s="11"/>
      <c r="P29" s="1"/>
    </row>
    <row r="30" spans="8:16" x14ac:dyDescent="0.25">
      <c r="H30" s="11"/>
      <c r="J30" s="11"/>
      <c r="L30" s="11"/>
      <c r="N30" s="11"/>
      <c r="P30" s="1"/>
    </row>
    <row r="31" spans="8:16" x14ac:dyDescent="0.25">
      <c r="H31" s="11"/>
      <c r="J31" s="11"/>
      <c r="L31" s="11"/>
      <c r="N31" s="11"/>
      <c r="P31" s="1"/>
    </row>
    <row r="32" spans="8:16" x14ac:dyDescent="0.25">
      <c r="H32" s="11"/>
      <c r="J32" s="11"/>
      <c r="L32" s="11"/>
      <c r="N32" s="11"/>
      <c r="P32" s="1"/>
    </row>
    <row r="33" spans="8:16" x14ac:dyDescent="0.25">
      <c r="H33" s="11"/>
      <c r="J33" s="11"/>
      <c r="L33" s="11"/>
      <c r="N33" s="11"/>
      <c r="P33" s="1"/>
    </row>
    <row r="34" spans="8:16" x14ac:dyDescent="0.25">
      <c r="H34" s="11"/>
      <c r="J34" s="11"/>
      <c r="L34" s="11"/>
      <c r="N34" s="11"/>
      <c r="P34" s="1"/>
    </row>
    <row r="35" spans="8:16" x14ac:dyDescent="0.25">
      <c r="H35" s="11"/>
      <c r="J35" s="11"/>
      <c r="L35" s="11"/>
      <c r="N35" s="11"/>
      <c r="P35" s="1"/>
    </row>
    <row r="36" spans="8:16" x14ac:dyDescent="0.25">
      <c r="H36" s="11"/>
      <c r="J36" s="11"/>
      <c r="L36" s="11"/>
      <c r="N36" s="11"/>
      <c r="P36" s="1"/>
    </row>
    <row r="37" spans="8:16" x14ac:dyDescent="0.25">
      <c r="H37" s="11"/>
      <c r="J37" s="11"/>
      <c r="L37" s="11"/>
      <c r="N37" s="11"/>
      <c r="P37" s="1"/>
    </row>
    <row r="38" spans="8:16" x14ac:dyDescent="0.25">
      <c r="H38" s="11"/>
      <c r="J38" s="11"/>
      <c r="L38" s="11"/>
      <c r="N38" s="11"/>
      <c r="P38" s="1"/>
    </row>
    <row r="39" spans="8:16" x14ac:dyDescent="0.25">
      <c r="H39" s="11"/>
      <c r="J39" s="11"/>
      <c r="L39" s="11"/>
      <c r="N39" s="11"/>
      <c r="P39" s="1"/>
    </row>
    <row r="40" spans="8:16" x14ac:dyDescent="0.25">
      <c r="H40" s="11"/>
      <c r="J40" s="11"/>
      <c r="L40" s="11"/>
      <c r="N40" s="11"/>
      <c r="P40" s="1"/>
    </row>
    <row r="41" spans="8:16" x14ac:dyDescent="0.25">
      <c r="H41" s="11"/>
      <c r="J41" s="11"/>
      <c r="L41" s="11"/>
      <c r="N41" s="11"/>
      <c r="P41" s="1"/>
    </row>
    <row r="42" spans="8:16" x14ac:dyDescent="0.25">
      <c r="H42" s="11"/>
      <c r="J42" s="11"/>
      <c r="L42" s="11"/>
      <c r="N42" s="11"/>
      <c r="P42" s="1"/>
    </row>
    <row r="43" spans="8:16" x14ac:dyDescent="0.25">
      <c r="H43" s="11"/>
      <c r="J43" s="11"/>
      <c r="L43" s="11"/>
      <c r="N43" s="11"/>
      <c r="P43" s="1"/>
    </row>
    <row r="44" spans="8:16" x14ac:dyDescent="0.25">
      <c r="H44" s="11"/>
      <c r="J44" s="11"/>
      <c r="L44" s="11"/>
      <c r="N44" s="11"/>
      <c r="P44" s="1"/>
    </row>
    <row r="45" spans="8:16" x14ac:dyDescent="0.25">
      <c r="H45" s="11"/>
      <c r="J45" s="11"/>
      <c r="L45" s="11"/>
      <c r="N45" s="11"/>
      <c r="P45" s="1"/>
    </row>
    <row r="46" spans="8:16" x14ac:dyDescent="0.25">
      <c r="H46" s="11"/>
      <c r="J46" s="11"/>
      <c r="L46" s="11"/>
      <c r="N46" s="11"/>
      <c r="P46" s="1"/>
    </row>
    <row r="47" spans="8:16" x14ac:dyDescent="0.25">
      <c r="H47" s="11"/>
      <c r="J47" s="11"/>
      <c r="L47" s="11"/>
      <c r="N47" s="11"/>
      <c r="P47" s="1"/>
    </row>
    <row r="48" spans="8:16" x14ac:dyDescent="0.25">
      <c r="H48" s="11"/>
      <c r="J48" s="11"/>
      <c r="L48" s="11"/>
      <c r="N48" s="11"/>
      <c r="P48" s="1"/>
    </row>
    <row r="49" spans="8:16" x14ac:dyDescent="0.25">
      <c r="H49" s="11"/>
      <c r="J49" s="11"/>
      <c r="L49" s="11"/>
      <c r="N49" s="11"/>
      <c r="P49" s="1"/>
    </row>
    <row r="50" spans="8:16" x14ac:dyDescent="0.25">
      <c r="H50" s="11"/>
      <c r="J50" s="11"/>
      <c r="L50" s="11"/>
      <c r="N50" s="11"/>
      <c r="P50" s="1"/>
    </row>
    <row r="51" spans="8:16" x14ac:dyDescent="0.25">
      <c r="H51" s="11"/>
      <c r="J51" s="11"/>
      <c r="L51" s="11"/>
      <c r="N51" s="11"/>
      <c r="P51" s="1"/>
    </row>
    <row r="52" spans="8:16" x14ac:dyDescent="0.25">
      <c r="H52" s="11"/>
      <c r="J52" s="11"/>
      <c r="L52" s="11"/>
      <c r="N52" s="11"/>
      <c r="P52" s="1"/>
    </row>
    <row r="53" spans="8:16" x14ac:dyDescent="0.25">
      <c r="H53" s="11"/>
      <c r="J53" s="11"/>
      <c r="L53" s="11"/>
      <c r="N53" s="11"/>
      <c r="P53" s="1"/>
    </row>
    <row r="54" spans="8:16" x14ac:dyDescent="0.25">
      <c r="H54" s="11"/>
      <c r="J54" s="11"/>
      <c r="L54" s="11"/>
      <c r="N54" s="11"/>
      <c r="P54" s="1"/>
    </row>
    <row r="55" spans="8:16" x14ac:dyDescent="0.25">
      <c r="H55" s="11"/>
      <c r="J55" s="11"/>
      <c r="L55" s="11"/>
      <c r="N55" s="11"/>
      <c r="P55" s="1"/>
    </row>
    <row r="56" spans="8:16" x14ac:dyDescent="0.25">
      <c r="H56" s="11"/>
      <c r="J56" s="11"/>
      <c r="L56" s="11"/>
      <c r="N56" s="11"/>
      <c r="P56" s="1"/>
    </row>
    <row r="57" spans="8:16" x14ac:dyDescent="0.25">
      <c r="H57" s="11"/>
      <c r="J57" s="11"/>
      <c r="L57" s="11"/>
      <c r="N57" s="11"/>
      <c r="P57" s="1"/>
    </row>
    <row r="58" spans="8:16" x14ac:dyDescent="0.25">
      <c r="H58" s="11"/>
      <c r="J58" s="11"/>
      <c r="L58" s="11"/>
      <c r="N58" s="11"/>
      <c r="P58" s="1"/>
    </row>
    <row r="59" spans="8:16" x14ac:dyDescent="0.25">
      <c r="H59" s="11"/>
      <c r="J59" s="11"/>
      <c r="L59" s="11"/>
      <c r="N59" s="11"/>
      <c r="P59" s="1"/>
    </row>
    <row r="60" spans="8:16" x14ac:dyDescent="0.25">
      <c r="H60" s="11"/>
      <c r="J60" s="11"/>
      <c r="L60" s="11"/>
      <c r="N60" s="11"/>
      <c r="P60" s="1"/>
    </row>
    <row r="61" spans="8:16" x14ac:dyDescent="0.25">
      <c r="H61" s="11"/>
      <c r="J61" s="11"/>
      <c r="L61" s="11"/>
      <c r="N61" s="11"/>
      <c r="P61" s="1"/>
    </row>
    <row r="62" spans="8:16" x14ac:dyDescent="0.25">
      <c r="H62" s="11"/>
      <c r="J62" s="11"/>
      <c r="L62" s="11"/>
      <c r="N62" s="11"/>
      <c r="P62" s="1"/>
    </row>
    <row r="63" spans="8:16" x14ac:dyDescent="0.25">
      <c r="H63" s="11"/>
      <c r="J63" s="11"/>
      <c r="L63" s="11"/>
      <c r="N63" s="11"/>
      <c r="P63" s="1"/>
    </row>
    <row r="64" spans="8:16" x14ac:dyDescent="0.25">
      <c r="H64" s="11"/>
      <c r="J64" s="11"/>
      <c r="L64" s="11"/>
      <c r="N64" s="11"/>
      <c r="P64" s="1"/>
    </row>
    <row r="65" spans="8:16" x14ac:dyDescent="0.25">
      <c r="H65" s="11"/>
      <c r="J65" s="11"/>
      <c r="L65" s="11"/>
      <c r="N65" s="11"/>
      <c r="P65" s="1"/>
    </row>
    <row r="66" spans="8:16" x14ac:dyDescent="0.25">
      <c r="H66" s="11"/>
      <c r="J66" s="11"/>
      <c r="L66" s="11"/>
      <c r="N66" s="11"/>
      <c r="P66" s="1"/>
    </row>
    <row r="67" spans="8:16" x14ac:dyDescent="0.25">
      <c r="H67" s="11"/>
      <c r="J67" s="11"/>
      <c r="L67" s="11"/>
      <c r="N67" s="11"/>
      <c r="P67" s="1"/>
    </row>
    <row r="68" spans="8:16" x14ac:dyDescent="0.25">
      <c r="H68" s="11"/>
      <c r="J68" s="11"/>
      <c r="L68" s="11"/>
      <c r="N68" s="11"/>
      <c r="P68" s="1"/>
    </row>
    <row r="69" spans="8:16" x14ac:dyDescent="0.25">
      <c r="H69" s="11"/>
      <c r="J69" s="11"/>
      <c r="L69" s="11"/>
      <c r="N69" s="11"/>
      <c r="P69" s="1"/>
    </row>
    <row r="70" spans="8:16" x14ac:dyDescent="0.25">
      <c r="H70" s="11"/>
      <c r="J70" s="11"/>
      <c r="L70" s="11"/>
      <c r="N70" s="11"/>
      <c r="P70" s="1"/>
    </row>
    <row r="71" spans="8:16" x14ac:dyDescent="0.25">
      <c r="H71" s="11"/>
      <c r="J71" s="11"/>
      <c r="L71" s="11"/>
      <c r="N71" s="11"/>
      <c r="P71" s="1"/>
    </row>
    <row r="72" spans="8:16" x14ac:dyDescent="0.25">
      <c r="H72" s="11"/>
      <c r="J72" s="11"/>
      <c r="L72" s="11"/>
      <c r="N72" s="11"/>
      <c r="P72" s="1"/>
    </row>
    <row r="73" spans="8:16" x14ac:dyDescent="0.25">
      <c r="H73" s="11"/>
      <c r="J73" s="11"/>
      <c r="L73" s="11"/>
      <c r="N73" s="11"/>
      <c r="P73" s="1"/>
    </row>
    <row r="74" spans="8:16" x14ac:dyDescent="0.25">
      <c r="H74" s="11"/>
      <c r="J74" s="11"/>
      <c r="L74" s="11"/>
      <c r="N74" s="11"/>
      <c r="P74" s="1"/>
    </row>
    <row r="75" spans="8:16" x14ac:dyDescent="0.25">
      <c r="H75" s="11"/>
      <c r="J75" s="11"/>
      <c r="L75" s="11"/>
      <c r="N75" s="11"/>
      <c r="P75" s="1"/>
    </row>
    <row r="76" spans="8:16" x14ac:dyDescent="0.25">
      <c r="H76" s="11"/>
      <c r="J76" s="11"/>
      <c r="L76" s="11"/>
      <c r="N76" s="11"/>
      <c r="P76" s="1"/>
    </row>
    <row r="77" spans="8:16" x14ac:dyDescent="0.25">
      <c r="H77" s="11"/>
      <c r="J77" s="11"/>
      <c r="L77" s="11"/>
      <c r="N77" s="11"/>
      <c r="P77" s="1"/>
    </row>
    <row r="78" spans="8:16" x14ac:dyDescent="0.25">
      <c r="H78" s="11"/>
      <c r="J78" s="11"/>
      <c r="L78" s="11"/>
      <c r="N78" s="11"/>
      <c r="P78" s="1"/>
    </row>
    <row r="79" spans="8:16" x14ac:dyDescent="0.25">
      <c r="H79" s="11"/>
      <c r="J79" s="11"/>
      <c r="L79" s="11"/>
      <c r="N79" s="11"/>
      <c r="P79" s="1"/>
    </row>
    <row r="80" spans="8:16" x14ac:dyDescent="0.25">
      <c r="H80" s="11"/>
      <c r="J80" s="11"/>
      <c r="L80" s="11"/>
      <c r="N80" s="11"/>
      <c r="P80" s="1"/>
    </row>
    <row r="81" spans="8:16" x14ac:dyDescent="0.25">
      <c r="H81" s="11"/>
      <c r="J81" s="11"/>
      <c r="L81" s="11"/>
      <c r="N81" s="11"/>
      <c r="P81" s="1"/>
    </row>
    <row r="82" spans="8:16" x14ac:dyDescent="0.25">
      <c r="H82" s="11"/>
      <c r="J82" s="11"/>
      <c r="L82" s="11"/>
      <c r="N82" s="11"/>
      <c r="P82" s="1"/>
    </row>
    <row r="83" spans="8:16" x14ac:dyDescent="0.25">
      <c r="H83" s="11"/>
      <c r="J83" s="11"/>
      <c r="L83" s="11"/>
      <c r="N83" s="11"/>
      <c r="P83" s="1"/>
    </row>
    <row r="84" spans="8:16" x14ac:dyDescent="0.25">
      <c r="H84" s="11"/>
      <c r="J84" s="11"/>
      <c r="L84" s="11"/>
      <c r="N84" s="11"/>
      <c r="P84" s="1"/>
    </row>
    <row r="85" spans="8:16" x14ac:dyDescent="0.25">
      <c r="H85" s="11"/>
      <c r="J85" s="11"/>
      <c r="L85" s="11"/>
      <c r="N85" s="11"/>
      <c r="P85" s="1"/>
    </row>
    <row r="86" spans="8:16" x14ac:dyDescent="0.25">
      <c r="H86" s="11"/>
      <c r="J86" s="11"/>
      <c r="L86" s="11"/>
      <c r="N86" s="11"/>
      <c r="P86" s="1"/>
    </row>
    <row r="87" spans="8:16" x14ac:dyDescent="0.25">
      <c r="H87" s="11"/>
      <c r="J87" s="11"/>
      <c r="L87" s="11"/>
      <c r="N87" s="11"/>
      <c r="P87" s="1"/>
    </row>
    <row r="88" spans="8:16" x14ac:dyDescent="0.25">
      <c r="H88" s="11"/>
      <c r="J88" s="11"/>
      <c r="L88" s="11"/>
      <c r="N88" s="11"/>
      <c r="P88" s="1"/>
    </row>
    <row r="89" spans="8:16" x14ac:dyDescent="0.25">
      <c r="H89" s="11"/>
      <c r="J89" s="11"/>
      <c r="L89" s="11"/>
      <c r="N89" s="11"/>
      <c r="P89" s="1"/>
    </row>
    <row r="90" spans="8:16" x14ac:dyDescent="0.25">
      <c r="H90" s="11"/>
      <c r="J90" s="11"/>
      <c r="L90" s="11"/>
      <c r="N90" s="11"/>
      <c r="P90" s="1"/>
    </row>
    <row r="91" spans="8:16" x14ac:dyDescent="0.25">
      <c r="H91" s="11"/>
      <c r="J91" s="11"/>
      <c r="L91" s="11"/>
      <c r="N91" s="11"/>
      <c r="P91" s="1"/>
    </row>
    <row r="92" spans="8:16" x14ac:dyDescent="0.25">
      <c r="H92" s="11"/>
      <c r="J92" s="11"/>
      <c r="L92" s="11"/>
      <c r="N92" s="11"/>
      <c r="P92" s="1"/>
    </row>
    <row r="93" spans="8:16" x14ac:dyDescent="0.25">
      <c r="H93" s="11"/>
      <c r="J93" s="11"/>
      <c r="L93" s="11"/>
      <c r="N93" s="11"/>
      <c r="P93" s="1"/>
    </row>
    <row r="94" spans="8:16" x14ac:dyDescent="0.25">
      <c r="H94" s="11"/>
      <c r="J94" s="11"/>
      <c r="L94" s="11"/>
      <c r="N94" s="11"/>
      <c r="P94" s="1"/>
    </row>
    <row r="95" spans="8:16" x14ac:dyDescent="0.25">
      <c r="H95" s="11"/>
      <c r="J95" s="11"/>
      <c r="L95" s="11"/>
      <c r="N95" s="11"/>
      <c r="P95" s="1"/>
    </row>
    <row r="96" spans="8:16" x14ac:dyDescent="0.25">
      <c r="H96" s="11"/>
      <c r="J96" s="11"/>
      <c r="L96" s="11"/>
      <c r="N96" s="11"/>
      <c r="P96" s="1"/>
    </row>
    <row r="97" spans="8:16" x14ac:dyDescent="0.25">
      <c r="H97" s="11"/>
      <c r="J97" s="11"/>
      <c r="L97" s="11"/>
      <c r="N97" s="11"/>
      <c r="P97" s="1"/>
    </row>
    <row r="98" spans="8:16" x14ac:dyDescent="0.25">
      <c r="H98" s="11"/>
      <c r="J98" s="11"/>
      <c r="L98" s="11"/>
      <c r="N98" s="11"/>
      <c r="P98" s="1"/>
    </row>
    <row r="99" spans="8:16" x14ac:dyDescent="0.25">
      <c r="H99" s="11"/>
      <c r="J99" s="11"/>
      <c r="L99" s="11"/>
      <c r="N99" s="11"/>
      <c r="P99" s="1"/>
    </row>
    <row r="100" spans="8:16" x14ac:dyDescent="0.25">
      <c r="H100" s="11"/>
      <c r="J100" s="11"/>
      <c r="L100" s="11"/>
      <c r="N100" s="11"/>
      <c r="P100" s="1"/>
    </row>
    <row r="101" spans="8:16" x14ac:dyDescent="0.25">
      <c r="H101" s="11"/>
      <c r="J101" s="11"/>
      <c r="L101" s="11"/>
      <c r="N101" s="11"/>
      <c r="P101" s="1"/>
    </row>
    <row r="102" spans="8:16" x14ac:dyDescent="0.25">
      <c r="H102" s="11"/>
      <c r="J102" s="11"/>
      <c r="L102" s="11"/>
      <c r="N102" s="11"/>
      <c r="P102" s="1"/>
    </row>
    <row r="103" spans="8:16" x14ac:dyDescent="0.25">
      <c r="H103" s="11"/>
      <c r="J103" s="11"/>
      <c r="L103" s="11"/>
      <c r="N103" s="11"/>
      <c r="P103" s="1"/>
    </row>
    <row r="104" spans="8:16" x14ac:dyDescent="0.25">
      <c r="H104" s="11"/>
      <c r="J104" s="11"/>
      <c r="L104" s="11"/>
      <c r="N104" s="11"/>
      <c r="P104" s="1"/>
    </row>
    <row r="105" spans="8:16" x14ac:dyDescent="0.25">
      <c r="H105" s="11"/>
      <c r="J105" s="11"/>
      <c r="L105" s="11"/>
      <c r="N105" s="11"/>
      <c r="P105" s="1"/>
    </row>
    <row r="106" spans="8:16" x14ac:dyDescent="0.25">
      <c r="H106" s="11"/>
      <c r="J106" s="11"/>
      <c r="L106" s="11"/>
      <c r="N106" s="11"/>
      <c r="P106" s="1"/>
    </row>
    <row r="107" spans="8:16" x14ac:dyDescent="0.25">
      <c r="H107" s="11"/>
      <c r="J107" s="11"/>
      <c r="L107" s="11"/>
      <c r="N107" s="11"/>
      <c r="P107" s="1"/>
    </row>
    <row r="108" spans="8:16" x14ac:dyDescent="0.25">
      <c r="H108" s="11"/>
      <c r="J108" s="11"/>
      <c r="L108" s="11"/>
      <c r="N108" s="11"/>
      <c r="P108" s="1"/>
    </row>
    <row r="109" spans="8:16" x14ac:dyDescent="0.25">
      <c r="H109" s="11"/>
      <c r="J109" s="11"/>
      <c r="L109" s="11"/>
      <c r="N109" s="11"/>
      <c r="P109" s="1"/>
    </row>
    <row r="110" spans="8:16" x14ac:dyDescent="0.25">
      <c r="H110" s="11"/>
      <c r="J110" s="11"/>
      <c r="L110" s="11"/>
      <c r="N110" s="11"/>
      <c r="P110" s="1"/>
    </row>
    <row r="111" spans="8:16" x14ac:dyDescent="0.25">
      <c r="H111" s="11"/>
      <c r="J111" s="11"/>
      <c r="L111" s="11"/>
      <c r="N111" s="11"/>
      <c r="P111" s="1"/>
    </row>
    <row r="112" spans="8:16" x14ac:dyDescent="0.25">
      <c r="H112" s="11"/>
      <c r="J112" s="11"/>
      <c r="L112" s="11"/>
      <c r="N112" s="11"/>
      <c r="P112" s="1"/>
    </row>
    <row r="113" spans="8:16" x14ac:dyDescent="0.25">
      <c r="H113" s="11"/>
      <c r="J113" s="11"/>
      <c r="L113" s="11"/>
      <c r="N113" s="11"/>
      <c r="P113" s="1"/>
    </row>
    <row r="114" spans="8:16" x14ac:dyDescent="0.25">
      <c r="H114" s="11"/>
      <c r="J114" s="11"/>
      <c r="L114" s="11"/>
      <c r="N114" s="11"/>
      <c r="P114" s="1"/>
    </row>
    <row r="115" spans="8:16" x14ac:dyDescent="0.25">
      <c r="H115" s="11"/>
      <c r="J115" s="11"/>
      <c r="L115" s="11"/>
      <c r="N115" s="11"/>
      <c r="P115" s="1"/>
    </row>
    <row r="116" spans="8:16" x14ac:dyDescent="0.25">
      <c r="H116" s="11"/>
      <c r="J116" s="11"/>
      <c r="L116" s="11"/>
      <c r="N116" s="11"/>
      <c r="P116" s="1"/>
    </row>
    <row r="117" spans="8:16" x14ac:dyDescent="0.25">
      <c r="H117" s="11"/>
      <c r="J117" s="11"/>
      <c r="L117" s="11"/>
      <c r="N117" s="11"/>
      <c r="P117" s="1"/>
    </row>
    <row r="118" spans="8:16" x14ac:dyDescent="0.25">
      <c r="H118" s="11"/>
      <c r="J118" s="11"/>
      <c r="L118" s="11"/>
      <c r="N118" s="11"/>
      <c r="P118" s="1"/>
    </row>
    <row r="119" spans="8:16" x14ac:dyDescent="0.25">
      <c r="H119" s="11"/>
      <c r="J119" s="11"/>
      <c r="L119" s="11"/>
      <c r="N119" s="11"/>
      <c r="P119" s="1"/>
    </row>
    <row r="120" spans="8:16" x14ac:dyDescent="0.25">
      <c r="H120" s="11"/>
      <c r="J120" s="11"/>
      <c r="L120" s="11"/>
      <c r="N120" s="11"/>
      <c r="P120" s="1"/>
    </row>
    <row r="121" spans="8:16" x14ac:dyDescent="0.25">
      <c r="H121" s="11"/>
      <c r="J121" s="11"/>
      <c r="L121" s="11"/>
      <c r="N121" s="11"/>
      <c r="P121" s="1"/>
    </row>
    <row r="122" spans="8:16" x14ac:dyDescent="0.25">
      <c r="H122" s="11"/>
      <c r="J122" s="11"/>
      <c r="L122" s="11"/>
      <c r="N122" s="11"/>
      <c r="P122" s="1"/>
    </row>
    <row r="123" spans="8:16" x14ac:dyDescent="0.25">
      <c r="H123" s="11"/>
      <c r="J123" s="11"/>
      <c r="L123" s="11"/>
      <c r="N123" s="11"/>
      <c r="P123" s="1"/>
    </row>
    <row r="124" spans="8:16" x14ac:dyDescent="0.25">
      <c r="H124" s="11"/>
      <c r="J124" s="11"/>
      <c r="L124" s="11"/>
      <c r="N124" s="11"/>
      <c r="P124" s="1"/>
    </row>
    <row r="125" spans="8:16" x14ac:dyDescent="0.25">
      <c r="H125" s="11"/>
      <c r="J125" s="11"/>
      <c r="L125" s="11"/>
      <c r="N125" s="11"/>
      <c r="P125" s="1"/>
    </row>
    <row r="126" spans="8:16" x14ac:dyDescent="0.25">
      <c r="H126" s="11"/>
      <c r="J126" s="11"/>
      <c r="L126" s="11"/>
      <c r="N126" s="11"/>
      <c r="P126" s="1"/>
    </row>
    <row r="127" spans="8:16" x14ac:dyDescent="0.25">
      <c r="H127" s="11"/>
      <c r="J127" s="11"/>
      <c r="L127" s="11"/>
      <c r="N127" s="11"/>
      <c r="P127" s="1"/>
    </row>
    <row r="128" spans="8:16" x14ac:dyDescent="0.25">
      <c r="H128" s="11"/>
      <c r="J128" s="11"/>
      <c r="L128" s="11"/>
      <c r="N128" s="11"/>
      <c r="P128" s="1"/>
    </row>
    <row r="129" spans="8:16" x14ac:dyDescent="0.25">
      <c r="H129" s="11"/>
      <c r="J129" s="11"/>
      <c r="L129" s="11"/>
      <c r="N129" s="11"/>
      <c r="P129" s="1"/>
    </row>
    <row r="130" spans="8:16" x14ac:dyDescent="0.25">
      <c r="H130" s="11"/>
      <c r="J130" s="11"/>
      <c r="L130" s="11"/>
      <c r="N130" s="11"/>
      <c r="P130" s="1"/>
    </row>
    <row r="131" spans="8:16" x14ac:dyDescent="0.25">
      <c r="H131" s="11"/>
      <c r="J131" s="11"/>
      <c r="L131" s="11"/>
      <c r="N131" s="11"/>
      <c r="P131" s="1"/>
    </row>
    <row r="132" spans="8:16" x14ac:dyDescent="0.25">
      <c r="H132" s="11"/>
      <c r="J132" s="11"/>
      <c r="L132" s="11"/>
      <c r="N132" s="11"/>
      <c r="P132" s="1"/>
    </row>
    <row r="133" spans="8:16" x14ac:dyDescent="0.25">
      <c r="H133" s="11"/>
      <c r="J133" s="11"/>
      <c r="L133" s="11"/>
      <c r="N133" s="11"/>
      <c r="P133" s="1"/>
    </row>
    <row r="134" spans="8:16" x14ac:dyDescent="0.25">
      <c r="H134" s="11"/>
      <c r="J134" s="11"/>
      <c r="L134" s="11"/>
      <c r="N134" s="11"/>
      <c r="P134" s="1"/>
    </row>
    <row r="135" spans="8:16" x14ac:dyDescent="0.25">
      <c r="H135" s="11"/>
      <c r="J135" s="11"/>
      <c r="L135" s="11"/>
      <c r="N135" s="11"/>
      <c r="P135" s="1"/>
    </row>
    <row r="136" spans="8:16" x14ac:dyDescent="0.25">
      <c r="H136" s="11"/>
      <c r="J136" s="11"/>
      <c r="L136" s="11"/>
      <c r="N136" s="11"/>
      <c r="P136" s="1"/>
    </row>
    <row r="137" spans="8:16" x14ac:dyDescent="0.25">
      <c r="H137" s="11"/>
      <c r="J137" s="11"/>
      <c r="L137" s="11"/>
      <c r="N137" s="11"/>
      <c r="P137" s="1"/>
    </row>
    <row r="138" spans="8:16" x14ac:dyDescent="0.25">
      <c r="H138" s="11"/>
      <c r="J138" s="11"/>
      <c r="L138" s="11"/>
      <c r="N138" s="11"/>
      <c r="P138" s="1"/>
    </row>
    <row r="139" spans="8:16" x14ac:dyDescent="0.25">
      <c r="H139" s="11"/>
      <c r="J139" s="11"/>
      <c r="L139" s="11"/>
      <c r="N139" s="11"/>
      <c r="P139" s="1"/>
    </row>
    <row r="140" spans="8:16" x14ac:dyDescent="0.25">
      <c r="H140" s="11"/>
      <c r="J140" s="11"/>
      <c r="L140" s="11"/>
      <c r="N140" s="11"/>
      <c r="P140" s="1"/>
    </row>
    <row r="141" spans="8:16" x14ac:dyDescent="0.25">
      <c r="H141" s="11"/>
      <c r="J141" s="11"/>
      <c r="L141" s="11"/>
      <c r="N141" s="11"/>
      <c r="P141" s="1"/>
    </row>
    <row r="142" spans="8:16" x14ac:dyDescent="0.25">
      <c r="H142" s="11"/>
      <c r="J142" s="11"/>
      <c r="L142" s="11"/>
      <c r="N142" s="11"/>
      <c r="P142" s="1"/>
    </row>
    <row r="143" spans="8:16" x14ac:dyDescent="0.25">
      <c r="H143" s="11"/>
      <c r="J143" s="11"/>
      <c r="L143" s="11"/>
      <c r="N143" s="11"/>
      <c r="P143" s="1"/>
    </row>
    <row r="144" spans="8:16" x14ac:dyDescent="0.25">
      <c r="H144" s="11"/>
      <c r="J144" s="11"/>
      <c r="L144" s="11"/>
      <c r="N144" s="11"/>
      <c r="P144" s="1"/>
    </row>
    <row r="145" spans="8:16" x14ac:dyDescent="0.25">
      <c r="H145" s="11"/>
      <c r="J145" s="11"/>
      <c r="L145" s="11"/>
      <c r="N145" s="11"/>
      <c r="P145" s="1"/>
    </row>
    <row r="146" spans="8:16" x14ac:dyDescent="0.25">
      <c r="H146" s="11"/>
      <c r="J146" s="11"/>
      <c r="L146" s="11"/>
      <c r="N146" s="11"/>
      <c r="P146" s="1"/>
    </row>
    <row r="147" spans="8:16" x14ac:dyDescent="0.25">
      <c r="H147" s="11"/>
      <c r="J147" s="11"/>
      <c r="L147" s="11"/>
      <c r="N147" s="11"/>
      <c r="P147" s="1"/>
    </row>
    <row r="148" spans="8:16" x14ac:dyDescent="0.25">
      <c r="H148" s="11"/>
      <c r="J148" s="11"/>
      <c r="L148" s="11"/>
      <c r="N148" s="11"/>
      <c r="P148" s="1"/>
    </row>
    <row r="149" spans="8:16" x14ac:dyDescent="0.25">
      <c r="H149" s="11"/>
      <c r="J149" s="11"/>
      <c r="L149" s="11"/>
      <c r="N149" s="11"/>
      <c r="P149" s="1"/>
    </row>
    <row r="150" spans="8:16" x14ac:dyDescent="0.25">
      <c r="H150" s="11"/>
      <c r="J150" s="11"/>
      <c r="L150" s="11"/>
      <c r="N150" s="11"/>
      <c r="P150" s="1"/>
    </row>
    <row r="151" spans="8:16" x14ac:dyDescent="0.25">
      <c r="H151" s="11"/>
      <c r="J151" s="11"/>
      <c r="L151" s="11"/>
      <c r="N151" s="11"/>
      <c r="P151" s="1"/>
    </row>
    <row r="152" spans="8:16" x14ac:dyDescent="0.25">
      <c r="H152" s="11"/>
      <c r="J152" s="11"/>
      <c r="L152" s="11"/>
      <c r="N152" s="11"/>
      <c r="P152" s="1"/>
    </row>
    <row r="153" spans="8:16" x14ac:dyDescent="0.25">
      <c r="H153" s="11"/>
      <c r="J153" s="11"/>
      <c r="L153" s="11"/>
      <c r="N153" s="11"/>
      <c r="P153" s="1"/>
    </row>
    <row r="154" spans="8:16" x14ac:dyDescent="0.25">
      <c r="H154" s="11"/>
      <c r="J154" s="11"/>
      <c r="L154" s="11"/>
      <c r="N154" s="11"/>
      <c r="P154" s="1"/>
    </row>
    <row r="155" spans="8:16" x14ac:dyDescent="0.25">
      <c r="H155" s="11"/>
      <c r="J155" s="11"/>
      <c r="L155" s="11"/>
      <c r="N155" s="11"/>
      <c r="P155" s="1"/>
    </row>
    <row r="156" spans="8:16" x14ac:dyDescent="0.25">
      <c r="H156" s="11"/>
      <c r="J156" s="11"/>
      <c r="L156" s="11"/>
      <c r="N156" s="11"/>
      <c r="P156" s="1"/>
    </row>
    <row r="157" spans="8:16" x14ac:dyDescent="0.25">
      <c r="H157" s="11"/>
      <c r="J157" s="11"/>
      <c r="L157" s="11"/>
      <c r="N157" s="11"/>
      <c r="P157" s="1"/>
    </row>
    <row r="158" spans="8:16" x14ac:dyDescent="0.25">
      <c r="H158" s="11"/>
      <c r="J158" s="11"/>
      <c r="L158" s="11"/>
      <c r="N158" s="11"/>
      <c r="P158" s="1"/>
    </row>
    <row r="159" spans="8:16" x14ac:dyDescent="0.25">
      <c r="H159" s="11"/>
      <c r="J159" s="11"/>
      <c r="L159" s="11"/>
      <c r="N159" s="11"/>
      <c r="P159" s="1"/>
    </row>
    <row r="160" spans="8:16" x14ac:dyDescent="0.25">
      <c r="H160" s="11"/>
      <c r="J160" s="11"/>
      <c r="L160" s="11"/>
      <c r="N160" s="11"/>
      <c r="P160" s="1"/>
    </row>
    <row r="161" spans="8:16" x14ac:dyDescent="0.25">
      <c r="H161" s="11"/>
      <c r="J161" s="11"/>
      <c r="L161" s="11"/>
      <c r="N161" s="11"/>
      <c r="P161" s="1"/>
    </row>
    <row r="162" spans="8:16" x14ac:dyDescent="0.25">
      <c r="H162" s="11"/>
      <c r="J162" s="11"/>
      <c r="L162" s="11"/>
      <c r="N162" s="11"/>
      <c r="P162" s="1"/>
    </row>
    <row r="163" spans="8:16" x14ac:dyDescent="0.25">
      <c r="H163" s="11"/>
      <c r="J163" s="11"/>
      <c r="L163" s="11"/>
      <c r="N163" s="11"/>
      <c r="P163" s="1"/>
    </row>
    <row r="164" spans="8:16" x14ac:dyDescent="0.25">
      <c r="H164" s="11"/>
      <c r="J164" s="11"/>
      <c r="L164" s="11"/>
      <c r="N164" s="11"/>
      <c r="P164" s="1"/>
    </row>
    <row r="165" spans="8:16" x14ac:dyDescent="0.25">
      <c r="H165" s="11"/>
      <c r="J165" s="11"/>
      <c r="L165" s="11"/>
      <c r="N165" s="11"/>
      <c r="P165" s="1"/>
    </row>
    <row r="166" spans="8:16" x14ac:dyDescent="0.25">
      <c r="H166" s="11"/>
      <c r="J166" s="11"/>
      <c r="L166" s="11"/>
      <c r="N166" s="11"/>
      <c r="P166" s="1"/>
    </row>
    <row r="167" spans="8:16" x14ac:dyDescent="0.25">
      <c r="H167" s="11"/>
      <c r="J167" s="11"/>
      <c r="L167" s="11"/>
      <c r="N167" s="11"/>
      <c r="P167" s="1"/>
    </row>
    <row r="168" spans="8:16" x14ac:dyDescent="0.25">
      <c r="H168" s="11"/>
      <c r="J168" s="11"/>
      <c r="L168" s="11"/>
      <c r="N168" s="11"/>
      <c r="P168" s="1"/>
    </row>
    <row r="169" spans="8:16" x14ac:dyDescent="0.25">
      <c r="H169" s="11"/>
      <c r="J169" s="11"/>
      <c r="L169" s="11"/>
      <c r="N169" s="11"/>
      <c r="P169" s="1"/>
    </row>
    <row r="170" spans="8:16" x14ac:dyDescent="0.25">
      <c r="H170" s="11"/>
      <c r="J170" s="11"/>
      <c r="L170" s="11"/>
      <c r="N170" s="11"/>
      <c r="P170" s="1"/>
    </row>
    <row r="171" spans="8:16" x14ac:dyDescent="0.25">
      <c r="H171" s="11"/>
      <c r="J171" s="11"/>
      <c r="L171" s="11"/>
      <c r="N171" s="11"/>
      <c r="P171" s="1"/>
    </row>
    <row r="172" spans="8:16" x14ac:dyDescent="0.25">
      <c r="H172" s="11"/>
      <c r="J172" s="11"/>
      <c r="L172" s="11"/>
      <c r="N172" s="11"/>
      <c r="P172" s="1"/>
    </row>
    <row r="173" spans="8:16" x14ac:dyDescent="0.25">
      <c r="H173" s="11"/>
      <c r="J173" s="11"/>
      <c r="L173" s="11"/>
      <c r="N173" s="11"/>
      <c r="P173" s="1"/>
    </row>
    <row r="174" spans="8:16" x14ac:dyDescent="0.25">
      <c r="H174" s="11"/>
      <c r="J174" s="11"/>
      <c r="L174" s="11"/>
      <c r="N174" s="11"/>
      <c r="P174" s="1"/>
    </row>
    <row r="175" spans="8:16" x14ac:dyDescent="0.25">
      <c r="H175" s="11"/>
      <c r="J175" s="11"/>
      <c r="L175" s="11"/>
      <c r="N175" s="11"/>
      <c r="P175" s="1"/>
    </row>
    <row r="176" spans="8:16" x14ac:dyDescent="0.25">
      <c r="H176" s="11"/>
      <c r="J176" s="11"/>
      <c r="L176" s="11"/>
      <c r="N176" s="11"/>
      <c r="P176" s="1"/>
    </row>
    <row r="177" spans="8:16" x14ac:dyDescent="0.25">
      <c r="H177" s="11"/>
      <c r="J177" s="11"/>
      <c r="L177" s="11"/>
      <c r="N177" s="11"/>
      <c r="P177" s="1"/>
    </row>
    <row r="178" spans="8:16" x14ac:dyDescent="0.25">
      <c r="H178" s="11"/>
      <c r="J178" s="11"/>
      <c r="L178" s="11"/>
      <c r="N178" s="11"/>
      <c r="P178" s="1"/>
    </row>
    <row r="179" spans="8:16" x14ac:dyDescent="0.25">
      <c r="H179" s="11"/>
      <c r="J179" s="11"/>
      <c r="L179" s="11"/>
      <c r="N179" s="11"/>
      <c r="P179" s="1"/>
    </row>
    <row r="180" spans="8:16" x14ac:dyDescent="0.25">
      <c r="H180" s="11"/>
      <c r="J180" s="11"/>
      <c r="L180" s="11"/>
      <c r="N180" s="11"/>
      <c r="P180" s="1"/>
    </row>
    <row r="181" spans="8:16" x14ac:dyDescent="0.25">
      <c r="H181" s="11"/>
      <c r="J181" s="11"/>
      <c r="L181" s="11"/>
      <c r="N181" s="11"/>
      <c r="P181" s="1"/>
    </row>
    <row r="182" spans="8:16" x14ac:dyDescent="0.25">
      <c r="H182" s="11"/>
      <c r="J182" s="11"/>
      <c r="L182" s="11"/>
      <c r="N182" s="11"/>
      <c r="P182" s="1"/>
    </row>
    <row r="183" spans="8:16" x14ac:dyDescent="0.25">
      <c r="H183" s="11"/>
      <c r="J183" s="11"/>
      <c r="L183" s="11"/>
      <c r="N183" s="11"/>
      <c r="P183" s="1"/>
    </row>
    <row r="184" spans="8:16" x14ac:dyDescent="0.25">
      <c r="H184" s="11"/>
      <c r="J184" s="11"/>
      <c r="L184" s="11"/>
      <c r="N184" s="11"/>
      <c r="P184" s="1"/>
    </row>
    <row r="185" spans="8:16" x14ac:dyDescent="0.25">
      <c r="H185" s="11"/>
      <c r="J185" s="11"/>
      <c r="L185" s="11"/>
      <c r="N185" s="11"/>
      <c r="P185" s="1"/>
    </row>
    <row r="186" spans="8:16" x14ac:dyDescent="0.25">
      <c r="H186" s="11"/>
      <c r="J186" s="11"/>
      <c r="L186" s="11"/>
      <c r="N186" s="11"/>
      <c r="P186" s="1"/>
    </row>
    <row r="187" spans="8:16" x14ac:dyDescent="0.25">
      <c r="H187" s="11"/>
      <c r="J187" s="11"/>
      <c r="L187" s="11"/>
      <c r="N187" s="11"/>
      <c r="P187" s="1"/>
    </row>
    <row r="188" spans="8:16" x14ac:dyDescent="0.25">
      <c r="H188" s="11"/>
      <c r="J188" s="11"/>
      <c r="L188" s="11"/>
      <c r="N188" s="11"/>
      <c r="P188" s="1"/>
    </row>
    <row r="189" spans="8:16" x14ac:dyDescent="0.25">
      <c r="H189" s="11"/>
      <c r="J189" s="11"/>
      <c r="L189" s="11"/>
      <c r="N189" s="11"/>
      <c r="P189" s="1"/>
    </row>
    <row r="190" spans="8:16" x14ac:dyDescent="0.25">
      <c r="H190" s="11"/>
      <c r="J190" s="11"/>
      <c r="L190" s="11"/>
      <c r="N190" s="11"/>
      <c r="P190" s="1"/>
    </row>
    <row r="191" spans="8:16" x14ac:dyDescent="0.25">
      <c r="H191" s="11"/>
      <c r="J191" s="11"/>
      <c r="L191" s="11"/>
      <c r="N191" s="11"/>
      <c r="P191" s="1"/>
    </row>
    <row r="192" spans="8:16" x14ac:dyDescent="0.25">
      <c r="H192" s="11"/>
      <c r="J192" s="11"/>
      <c r="L192" s="11"/>
      <c r="N192" s="11"/>
      <c r="P192" s="1"/>
    </row>
    <row r="193" spans="8:16" x14ac:dyDescent="0.25">
      <c r="H193" s="11"/>
      <c r="J193" s="11"/>
      <c r="L193" s="11"/>
      <c r="N193" s="11"/>
      <c r="P193" s="1"/>
    </row>
    <row r="194" spans="8:16" x14ac:dyDescent="0.25">
      <c r="H194" s="11"/>
      <c r="J194" s="11"/>
      <c r="L194" s="11"/>
      <c r="N194" s="11"/>
      <c r="P194" s="1"/>
    </row>
    <row r="195" spans="8:16" x14ac:dyDescent="0.25">
      <c r="H195" s="11"/>
      <c r="J195" s="11"/>
      <c r="L195" s="11"/>
      <c r="N195" s="11"/>
      <c r="P195" s="1"/>
    </row>
    <row r="196" spans="8:16" x14ac:dyDescent="0.25">
      <c r="H196" s="11"/>
      <c r="J196" s="11"/>
      <c r="L196" s="11"/>
      <c r="N196" s="11"/>
      <c r="P196" s="1"/>
    </row>
    <row r="197" spans="8:16" x14ac:dyDescent="0.25">
      <c r="H197" s="11"/>
      <c r="J197" s="11"/>
      <c r="L197" s="11"/>
      <c r="N197" s="11"/>
      <c r="P197" s="1"/>
    </row>
    <row r="198" spans="8:16" x14ac:dyDescent="0.25">
      <c r="H198" s="11"/>
      <c r="J198" s="11"/>
      <c r="L198" s="11"/>
      <c r="N198" s="11"/>
      <c r="P198" s="1"/>
    </row>
    <row r="199" spans="8:16" x14ac:dyDescent="0.25">
      <c r="H199" s="11"/>
      <c r="J199" s="11"/>
      <c r="L199" s="11"/>
      <c r="N199" s="11"/>
      <c r="P199" s="1"/>
    </row>
    <row r="200" spans="8:16" x14ac:dyDescent="0.25">
      <c r="H200" s="11"/>
      <c r="J200" s="11"/>
      <c r="L200" s="11"/>
      <c r="N200" s="11"/>
      <c r="P200" s="1"/>
    </row>
    <row r="201" spans="8:16" x14ac:dyDescent="0.25">
      <c r="H201" s="11"/>
      <c r="J201" s="11"/>
      <c r="L201" s="11"/>
      <c r="N201" s="11"/>
      <c r="P201" s="1"/>
    </row>
    <row r="202" spans="8:16" x14ac:dyDescent="0.25">
      <c r="H202" s="11"/>
      <c r="J202" s="11"/>
      <c r="L202" s="11"/>
      <c r="N202" s="11"/>
      <c r="P202" s="1"/>
    </row>
    <row r="203" spans="8:16" x14ac:dyDescent="0.25">
      <c r="H203" s="11"/>
      <c r="J203" s="11"/>
      <c r="L203" s="11"/>
      <c r="N203" s="11"/>
      <c r="P203" s="1"/>
    </row>
    <row r="204" spans="8:16" x14ac:dyDescent="0.25">
      <c r="H204" s="11"/>
      <c r="J204" s="11"/>
      <c r="L204" s="11"/>
      <c r="N204" s="11"/>
      <c r="P204" s="1"/>
    </row>
    <row r="205" spans="8:16" x14ac:dyDescent="0.25">
      <c r="H205" s="11"/>
      <c r="J205" s="11"/>
      <c r="L205" s="11"/>
      <c r="N205" s="11"/>
      <c r="P205" s="1"/>
    </row>
    <row r="206" spans="8:16" x14ac:dyDescent="0.25">
      <c r="H206" s="11"/>
      <c r="J206" s="11"/>
      <c r="L206" s="11"/>
      <c r="N206" s="11"/>
      <c r="P206" s="1"/>
    </row>
    <row r="207" spans="8:16" x14ac:dyDescent="0.25">
      <c r="H207" s="11"/>
      <c r="J207" s="11"/>
      <c r="L207" s="11"/>
      <c r="N207" s="11"/>
      <c r="P207" s="1"/>
    </row>
    <row r="208" spans="8:16" x14ac:dyDescent="0.25">
      <c r="H208" s="11"/>
      <c r="J208" s="11"/>
      <c r="L208" s="11"/>
      <c r="N208" s="11"/>
      <c r="P208" s="1"/>
    </row>
    <row r="209" spans="8:16" x14ac:dyDescent="0.25">
      <c r="H209" s="11"/>
      <c r="J209" s="11"/>
      <c r="L209" s="11"/>
      <c r="N209" s="11"/>
      <c r="P209" s="1"/>
    </row>
    <row r="210" spans="8:16" x14ac:dyDescent="0.25">
      <c r="H210" s="11"/>
      <c r="J210" s="11"/>
      <c r="L210" s="11"/>
      <c r="N210" s="11"/>
      <c r="P210" s="1"/>
    </row>
    <row r="211" spans="8:16" x14ac:dyDescent="0.25">
      <c r="H211" s="11"/>
      <c r="J211" s="11"/>
      <c r="L211" s="11"/>
      <c r="N211" s="11"/>
      <c r="P211" s="1"/>
    </row>
    <row r="212" spans="8:16" x14ac:dyDescent="0.25">
      <c r="H212" s="11"/>
      <c r="J212" s="11"/>
      <c r="L212" s="11"/>
      <c r="N212" s="11"/>
      <c r="P212" s="1"/>
    </row>
    <row r="213" spans="8:16" x14ac:dyDescent="0.25">
      <c r="H213" s="11"/>
      <c r="J213" s="11"/>
      <c r="L213" s="11"/>
      <c r="N213" s="11"/>
      <c r="P213" s="1"/>
    </row>
    <row r="214" spans="8:16" x14ac:dyDescent="0.25">
      <c r="H214" s="11"/>
      <c r="J214" s="11"/>
      <c r="L214" s="11"/>
      <c r="N214" s="11"/>
      <c r="P214" s="1"/>
    </row>
    <row r="215" spans="8:16" x14ac:dyDescent="0.25">
      <c r="H215" s="11"/>
      <c r="J215" s="11"/>
      <c r="L215" s="11"/>
      <c r="N215" s="11"/>
      <c r="P215" s="1"/>
    </row>
    <row r="216" spans="8:16" x14ac:dyDescent="0.25">
      <c r="H216" s="11"/>
      <c r="J216" s="11"/>
      <c r="L216" s="11"/>
      <c r="N216" s="11"/>
      <c r="P216" s="1"/>
    </row>
    <row r="217" spans="8:16" x14ac:dyDescent="0.25">
      <c r="H217" s="11"/>
      <c r="J217" s="11"/>
      <c r="L217" s="11"/>
      <c r="N217" s="11"/>
      <c r="P217" s="1"/>
    </row>
    <row r="218" spans="8:16" x14ac:dyDescent="0.25">
      <c r="H218" s="11"/>
      <c r="J218" s="11"/>
      <c r="L218" s="11"/>
      <c r="N218" s="11"/>
      <c r="P218" s="1"/>
    </row>
    <row r="219" spans="8:16" x14ac:dyDescent="0.25">
      <c r="H219" s="11"/>
      <c r="J219" s="11"/>
      <c r="L219" s="11"/>
      <c r="N219" s="11"/>
      <c r="P219" s="1"/>
    </row>
    <row r="220" spans="8:16" x14ac:dyDescent="0.25">
      <c r="H220" s="11"/>
      <c r="J220" s="11"/>
      <c r="L220" s="11"/>
      <c r="N220" s="11"/>
      <c r="P220" s="1"/>
    </row>
    <row r="221" spans="8:16" x14ac:dyDescent="0.25">
      <c r="H221" s="11"/>
      <c r="J221" s="11"/>
      <c r="L221" s="11"/>
      <c r="N221" s="11"/>
      <c r="P221" s="1"/>
    </row>
    <row r="222" spans="8:16" x14ac:dyDescent="0.25">
      <c r="H222" s="11"/>
      <c r="J222" s="11"/>
      <c r="L222" s="11"/>
      <c r="N222" s="11"/>
      <c r="P222" s="1"/>
    </row>
    <row r="223" spans="8:16" x14ac:dyDescent="0.25">
      <c r="H223" s="11"/>
      <c r="J223" s="11"/>
      <c r="L223" s="11"/>
      <c r="N223" s="11"/>
      <c r="P223" s="1"/>
    </row>
    <row r="224" spans="8:16" x14ac:dyDescent="0.25">
      <c r="H224" s="11"/>
      <c r="J224" s="11"/>
      <c r="L224" s="11"/>
      <c r="N224" s="11"/>
      <c r="P224" s="1"/>
    </row>
    <row r="225" spans="8:16" x14ac:dyDescent="0.25">
      <c r="H225" s="11"/>
      <c r="J225" s="11"/>
      <c r="L225" s="11"/>
      <c r="N225" s="11"/>
      <c r="P225" s="1"/>
    </row>
    <row r="226" spans="8:16" x14ac:dyDescent="0.25">
      <c r="H226" s="11"/>
      <c r="J226" s="11"/>
      <c r="L226" s="11"/>
      <c r="N226" s="11"/>
      <c r="P226" s="1"/>
    </row>
    <row r="227" spans="8:16" x14ac:dyDescent="0.25">
      <c r="H227" s="11"/>
      <c r="J227" s="11"/>
      <c r="L227" s="11"/>
      <c r="N227" s="11"/>
      <c r="P227" s="1"/>
    </row>
    <row r="228" spans="8:16" x14ac:dyDescent="0.25">
      <c r="H228" s="11"/>
      <c r="J228" s="11"/>
      <c r="L228" s="11"/>
      <c r="N228" s="11"/>
      <c r="P228" s="1"/>
    </row>
    <row r="229" spans="8:16" x14ac:dyDescent="0.25">
      <c r="H229" s="11"/>
      <c r="J229" s="11"/>
      <c r="L229" s="11"/>
      <c r="N229" s="11"/>
      <c r="P229" s="1"/>
    </row>
    <row r="230" spans="8:16" x14ac:dyDescent="0.25">
      <c r="H230" s="11"/>
      <c r="J230" s="11"/>
      <c r="L230" s="11"/>
      <c r="N230" s="11"/>
      <c r="P230" s="1"/>
    </row>
    <row r="231" spans="8:16" x14ac:dyDescent="0.25">
      <c r="H231" s="11"/>
      <c r="J231" s="11"/>
      <c r="L231" s="11"/>
      <c r="N231" s="11"/>
      <c r="P231" s="1"/>
    </row>
    <row r="232" spans="8:16" x14ac:dyDescent="0.25">
      <c r="H232" s="11"/>
      <c r="J232" s="11"/>
      <c r="L232" s="11"/>
      <c r="N232" s="11"/>
      <c r="P232" s="1"/>
    </row>
    <row r="233" spans="8:16" x14ac:dyDescent="0.25">
      <c r="H233" s="11"/>
      <c r="J233" s="11"/>
      <c r="L233" s="11"/>
      <c r="N233" s="11"/>
      <c r="P233" s="1"/>
    </row>
    <row r="234" spans="8:16" x14ac:dyDescent="0.25">
      <c r="H234" s="11"/>
      <c r="J234" s="11"/>
      <c r="L234" s="11"/>
      <c r="N234" s="11"/>
      <c r="P234" s="1"/>
    </row>
    <row r="235" spans="8:16" x14ac:dyDescent="0.25">
      <c r="H235" s="11"/>
      <c r="J235" s="11"/>
      <c r="L235" s="11"/>
      <c r="N235" s="11"/>
      <c r="P235" s="1"/>
    </row>
    <row r="236" spans="8:16" x14ac:dyDescent="0.25">
      <c r="H236" s="11"/>
      <c r="J236" s="11"/>
      <c r="L236" s="11"/>
      <c r="N236" s="11"/>
      <c r="P236" s="1"/>
    </row>
    <row r="237" spans="8:16" x14ac:dyDescent="0.25">
      <c r="H237" s="11"/>
      <c r="J237" s="11"/>
      <c r="L237" s="11"/>
      <c r="N237" s="11"/>
      <c r="P237" s="1"/>
    </row>
    <row r="238" spans="8:16" x14ac:dyDescent="0.25">
      <c r="H238" s="11"/>
      <c r="J238" s="11"/>
      <c r="L238" s="11"/>
      <c r="N238" s="11"/>
      <c r="P238" s="1"/>
    </row>
    <row r="239" spans="8:16" x14ac:dyDescent="0.25">
      <c r="H239" s="11"/>
      <c r="J239" s="11"/>
      <c r="L239" s="11"/>
      <c r="N239" s="11"/>
      <c r="P239" s="1"/>
    </row>
    <row r="240" spans="8:16" x14ac:dyDescent="0.25">
      <c r="H240" s="11"/>
      <c r="J240" s="11"/>
      <c r="L240" s="11"/>
      <c r="N240" s="11"/>
      <c r="P240" s="1"/>
    </row>
    <row r="241" spans="8:16" x14ac:dyDescent="0.25">
      <c r="H241" s="11"/>
      <c r="J241" s="11"/>
      <c r="L241" s="11"/>
      <c r="N241" s="11"/>
      <c r="P241" s="1"/>
    </row>
    <row r="242" spans="8:16" x14ac:dyDescent="0.25">
      <c r="H242" s="11"/>
      <c r="J242" s="11"/>
      <c r="L242" s="11"/>
      <c r="N242" s="11"/>
      <c r="P242" s="1"/>
    </row>
    <row r="243" spans="8:16" x14ac:dyDescent="0.25">
      <c r="H243" s="11"/>
      <c r="J243" s="11"/>
      <c r="L243" s="11"/>
      <c r="N243" s="11"/>
      <c r="P243" s="1"/>
    </row>
    <row r="244" spans="8:16" x14ac:dyDescent="0.25">
      <c r="H244" s="11"/>
      <c r="J244" s="11"/>
      <c r="L244" s="11"/>
      <c r="N244" s="11"/>
      <c r="P244" s="1"/>
    </row>
    <row r="245" spans="8:16" x14ac:dyDescent="0.25">
      <c r="H245" s="11"/>
      <c r="J245" s="11"/>
      <c r="L245" s="11"/>
      <c r="N245" s="11"/>
      <c r="P245" s="1"/>
    </row>
    <row r="246" spans="8:16" x14ac:dyDescent="0.25">
      <c r="H246" s="11"/>
      <c r="J246" s="11"/>
      <c r="L246" s="11"/>
      <c r="N246" s="11"/>
      <c r="P246" s="1"/>
    </row>
    <row r="247" spans="8:16" x14ac:dyDescent="0.25">
      <c r="H247" s="11"/>
      <c r="J247" s="11"/>
      <c r="L247" s="11"/>
      <c r="N247" s="11"/>
      <c r="P247" s="1"/>
    </row>
    <row r="248" spans="8:16" x14ac:dyDescent="0.25">
      <c r="H248" s="11"/>
      <c r="J248" s="11"/>
      <c r="L248" s="11"/>
      <c r="N248" s="11"/>
      <c r="P248" s="1"/>
    </row>
    <row r="249" spans="8:16" x14ac:dyDescent="0.25">
      <c r="H249" s="11"/>
      <c r="J249" s="11"/>
      <c r="L249" s="11"/>
      <c r="N249" s="11"/>
      <c r="P249" s="1"/>
    </row>
    <row r="250" spans="8:16" x14ac:dyDescent="0.25">
      <c r="H250" s="11"/>
      <c r="J250" s="11"/>
      <c r="L250" s="11"/>
      <c r="N250" s="11"/>
      <c r="P250" s="1"/>
    </row>
    <row r="251" spans="8:16" x14ac:dyDescent="0.25">
      <c r="H251" s="11"/>
      <c r="J251" s="11"/>
      <c r="L251" s="11"/>
      <c r="N251" s="11"/>
      <c r="P251" s="1"/>
    </row>
    <row r="252" spans="8:16" x14ac:dyDescent="0.25">
      <c r="H252" s="11"/>
      <c r="J252" s="11"/>
      <c r="L252" s="11"/>
      <c r="N252" s="11"/>
      <c r="P252" s="1"/>
    </row>
    <row r="253" spans="8:16" x14ac:dyDescent="0.25">
      <c r="H253" s="11"/>
      <c r="J253" s="11"/>
      <c r="L253" s="11"/>
      <c r="N253" s="11"/>
      <c r="P253" s="1"/>
    </row>
    <row r="254" spans="8:16" x14ac:dyDescent="0.25">
      <c r="H254" s="11"/>
      <c r="J254" s="11"/>
      <c r="L254" s="11"/>
      <c r="N254" s="11"/>
      <c r="P254" s="1"/>
    </row>
    <row r="255" spans="8:16" x14ac:dyDescent="0.25">
      <c r="H255" s="11"/>
      <c r="J255" s="11"/>
      <c r="L255" s="11"/>
      <c r="N255" s="11"/>
      <c r="P255" s="1"/>
    </row>
    <row r="256" spans="8:16" x14ac:dyDescent="0.25">
      <c r="H256" s="11"/>
      <c r="J256" s="11"/>
      <c r="L256" s="11"/>
      <c r="N256" s="11"/>
      <c r="P256" s="1"/>
    </row>
    <row r="257" spans="8:16" x14ac:dyDescent="0.25">
      <c r="H257" s="11"/>
      <c r="J257" s="11"/>
      <c r="L257" s="11"/>
      <c r="N257" s="11"/>
      <c r="P257" s="1"/>
    </row>
    <row r="258" spans="8:16" x14ac:dyDescent="0.25">
      <c r="H258" s="11"/>
      <c r="J258" s="11"/>
      <c r="L258" s="11"/>
      <c r="N258" s="11"/>
      <c r="P258" s="1"/>
    </row>
    <row r="259" spans="8:16" x14ac:dyDescent="0.25">
      <c r="H259" s="11"/>
      <c r="J259" s="11"/>
      <c r="L259" s="11"/>
      <c r="N259" s="11"/>
      <c r="P259" s="1"/>
    </row>
    <row r="260" spans="8:16" x14ac:dyDescent="0.25">
      <c r="H260" s="11"/>
      <c r="J260" s="11"/>
      <c r="L260" s="11"/>
      <c r="N260" s="11"/>
      <c r="P260" s="1"/>
    </row>
    <row r="261" spans="8:16" x14ac:dyDescent="0.25">
      <c r="H261" s="11"/>
      <c r="J261" s="11"/>
      <c r="L261" s="11"/>
      <c r="N261" s="11"/>
      <c r="P261" s="1"/>
    </row>
    <row r="262" spans="8:16" x14ac:dyDescent="0.25">
      <c r="H262" s="11"/>
      <c r="J262" s="11"/>
      <c r="L262" s="11"/>
      <c r="N262" s="11"/>
      <c r="P262" s="1"/>
    </row>
    <row r="263" spans="8:16" x14ac:dyDescent="0.25">
      <c r="H263" s="11"/>
      <c r="J263" s="11"/>
      <c r="L263" s="11"/>
      <c r="N263" s="11"/>
      <c r="P263" s="1"/>
    </row>
    <row r="264" spans="8:16" x14ac:dyDescent="0.25">
      <c r="H264" s="11"/>
      <c r="J264" s="11"/>
      <c r="L264" s="11"/>
      <c r="N264" s="11"/>
      <c r="P264" s="1"/>
    </row>
    <row r="265" spans="8:16" x14ac:dyDescent="0.25">
      <c r="H265" s="11"/>
      <c r="J265" s="11"/>
      <c r="L265" s="11"/>
      <c r="N265" s="11"/>
      <c r="P265" s="1"/>
    </row>
    <row r="266" spans="8:16" x14ac:dyDescent="0.25">
      <c r="H266" s="11"/>
      <c r="J266" s="11"/>
      <c r="L266" s="11"/>
      <c r="N266" s="11"/>
      <c r="P266" s="1"/>
    </row>
    <row r="267" spans="8:16" x14ac:dyDescent="0.25">
      <c r="H267" s="11"/>
      <c r="J267" s="11"/>
      <c r="L267" s="11"/>
      <c r="N267" s="11"/>
      <c r="P267" s="1"/>
    </row>
    <row r="268" spans="8:16" x14ac:dyDescent="0.25">
      <c r="H268" s="11"/>
      <c r="J268" s="11"/>
      <c r="L268" s="11"/>
      <c r="N268" s="11"/>
      <c r="P268" s="1"/>
    </row>
    <row r="269" spans="8:16" x14ac:dyDescent="0.25">
      <c r="H269" s="11"/>
      <c r="J269" s="11"/>
      <c r="L269" s="11"/>
      <c r="N269" s="11"/>
      <c r="P269" s="1"/>
    </row>
    <row r="270" spans="8:16" x14ac:dyDescent="0.25">
      <c r="H270" s="11"/>
      <c r="J270" s="11"/>
      <c r="L270" s="11"/>
      <c r="N270" s="11"/>
      <c r="P270" s="1"/>
    </row>
    <row r="271" spans="8:16" x14ac:dyDescent="0.25">
      <c r="H271" s="11"/>
      <c r="J271" s="11"/>
      <c r="L271" s="11"/>
      <c r="N271" s="11"/>
      <c r="P271" s="1"/>
    </row>
    <row r="272" spans="8:16" x14ac:dyDescent="0.25">
      <c r="H272" s="11"/>
      <c r="J272" s="11"/>
      <c r="L272" s="11"/>
      <c r="N272" s="11"/>
      <c r="P272" s="1"/>
    </row>
    <row r="273" spans="8:16" x14ac:dyDescent="0.25">
      <c r="H273" s="11"/>
      <c r="J273" s="11"/>
      <c r="L273" s="11"/>
      <c r="N273" s="11"/>
      <c r="P273" s="1"/>
    </row>
    <row r="274" spans="8:16" x14ac:dyDescent="0.25">
      <c r="H274" s="11"/>
      <c r="J274" s="11"/>
      <c r="L274" s="11"/>
      <c r="N274" s="11"/>
      <c r="P274" s="1"/>
    </row>
    <row r="275" spans="8:16" x14ac:dyDescent="0.25">
      <c r="H275" s="11"/>
      <c r="J275" s="11"/>
      <c r="L275" s="11"/>
      <c r="N275" s="11"/>
      <c r="P275" s="1"/>
    </row>
    <row r="276" spans="8:16" x14ac:dyDescent="0.25">
      <c r="H276" s="11"/>
      <c r="J276" s="11"/>
      <c r="L276" s="11"/>
      <c r="N276" s="11"/>
      <c r="P276" s="1"/>
    </row>
    <row r="277" spans="8:16" x14ac:dyDescent="0.25">
      <c r="H277" s="11"/>
      <c r="J277" s="11"/>
      <c r="L277" s="11"/>
      <c r="N277" s="11"/>
      <c r="P277" s="1"/>
    </row>
    <row r="278" spans="8:16" x14ac:dyDescent="0.25">
      <c r="H278" s="11"/>
      <c r="J278" s="11"/>
      <c r="L278" s="11"/>
      <c r="N278" s="11"/>
      <c r="P278" s="1"/>
    </row>
    <row r="279" spans="8:16" x14ac:dyDescent="0.25">
      <c r="H279" s="11"/>
      <c r="J279" s="11"/>
      <c r="L279" s="11"/>
      <c r="N279" s="11"/>
      <c r="P279" s="1"/>
    </row>
    <row r="280" spans="8:16" x14ac:dyDescent="0.25">
      <c r="H280" s="11"/>
      <c r="J280" s="11"/>
      <c r="L280" s="11"/>
      <c r="N280" s="11"/>
      <c r="P280" s="1"/>
    </row>
    <row r="281" spans="8:16" x14ac:dyDescent="0.25">
      <c r="H281" s="11"/>
      <c r="J281" s="11"/>
      <c r="L281" s="11"/>
      <c r="N281" s="11"/>
      <c r="P281" s="1"/>
    </row>
    <row r="282" spans="8:16" x14ac:dyDescent="0.25">
      <c r="H282" s="11"/>
      <c r="J282" s="11"/>
      <c r="L282" s="11"/>
      <c r="N282" s="11"/>
      <c r="P282" s="1"/>
    </row>
    <row r="283" spans="8:16" x14ac:dyDescent="0.25">
      <c r="H283" s="11"/>
      <c r="J283" s="11"/>
      <c r="L283" s="11"/>
      <c r="N283" s="11"/>
      <c r="P283" s="1"/>
    </row>
    <row r="284" spans="8:16" x14ac:dyDescent="0.25">
      <c r="H284" s="11"/>
      <c r="J284" s="11"/>
      <c r="L284" s="11"/>
      <c r="N284" s="11"/>
      <c r="P284" s="1"/>
    </row>
    <row r="285" spans="8:16" x14ac:dyDescent="0.25">
      <c r="H285" s="11"/>
      <c r="J285" s="11"/>
      <c r="L285" s="11"/>
      <c r="N285" s="11"/>
      <c r="P285" s="1"/>
    </row>
    <row r="286" spans="8:16" x14ac:dyDescent="0.25">
      <c r="H286" s="11"/>
      <c r="J286" s="11"/>
      <c r="L286" s="11"/>
      <c r="N286" s="11"/>
      <c r="P286" s="1"/>
    </row>
    <row r="287" spans="8:16" x14ac:dyDescent="0.25">
      <c r="H287" s="11"/>
      <c r="J287" s="11"/>
      <c r="L287" s="11"/>
      <c r="N287" s="11"/>
      <c r="P287" s="1"/>
    </row>
    <row r="288" spans="8:16" x14ac:dyDescent="0.25">
      <c r="H288" s="11"/>
      <c r="J288" s="11"/>
      <c r="L288" s="11"/>
      <c r="N288" s="11"/>
      <c r="P288" s="1"/>
    </row>
    <row r="289" spans="8:16" x14ac:dyDescent="0.25">
      <c r="H289" s="11"/>
      <c r="J289" s="11"/>
      <c r="L289" s="11"/>
      <c r="N289" s="11"/>
      <c r="P289" s="1"/>
    </row>
    <row r="290" spans="8:16" x14ac:dyDescent="0.25">
      <c r="H290" s="11"/>
      <c r="J290" s="11"/>
      <c r="L290" s="11"/>
      <c r="N290" s="11"/>
      <c r="P290" s="1"/>
    </row>
    <row r="291" spans="8:16" x14ac:dyDescent="0.25">
      <c r="H291" s="11"/>
      <c r="J291" s="11"/>
      <c r="L291" s="11"/>
      <c r="N291" s="11"/>
      <c r="P291" s="1"/>
    </row>
    <row r="292" spans="8:16" x14ac:dyDescent="0.25">
      <c r="H292" s="11"/>
      <c r="J292" s="11"/>
      <c r="L292" s="11"/>
      <c r="N292" s="11"/>
      <c r="P292" s="1"/>
    </row>
    <row r="293" spans="8:16" x14ac:dyDescent="0.25">
      <c r="H293" s="11"/>
      <c r="J293" s="11"/>
      <c r="L293" s="11"/>
      <c r="N293" s="11"/>
      <c r="P293" s="1"/>
    </row>
    <row r="294" spans="8:16" x14ac:dyDescent="0.25">
      <c r="H294" s="11"/>
      <c r="J294" s="11"/>
      <c r="L294" s="11"/>
      <c r="N294" s="11"/>
      <c r="P294" s="1"/>
    </row>
    <row r="295" spans="8:16" x14ac:dyDescent="0.25">
      <c r="H295" s="11"/>
      <c r="J295" s="11"/>
      <c r="L295" s="11"/>
      <c r="N295" s="11"/>
      <c r="P295" s="1"/>
    </row>
    <row r="296" spans="8:16" x14ac:dyDescent="0.25">
      <c r="H296" s="11"/>
      <c r="J296" s="11"/>
      <c r="L296" s="11"/>
      <c r="N296" s="11"/>
      <c r="P296" s="1"/>
    </row>
    <row r="297" spans="8:16" x14ac:dyDescent="0.25">
      <c r="H297" s="11"/>
      <c r="J297" s="11"/>
      <c r="L297" s="11"/>
      <c r="N297" s="11"/>
      <c r="P297" s="1"/>
    </row>
    <row r="298" spans="8:16" x14ac:dyDescent="0.25">
      <c r="H298" s="11"/>
      <c r="J298" s="11"/>
      <c r="L298" s="11"/>
      <c r="N298" s="11"/>
      <c r="P298" s="1"/>
    </row>
    <row r="299" spans="8:16" x14ac:dyDescent="0.25">
      <c r="H299" s="11"/>
      <c r="J299" s="11"/>
      <c r="L299" s="11"/>
      <c r="N299" s="11"/>
      <c r="P299" s="1"/>
    </row>
    <row r="300" spans="8:16" x14ac:dyDescent="0.25">
      <c r="H300" s="11"/>
      <c r="J300" s="11"/>
      <c r="L300" s="11"/>
      <c r="N300" s="11"/>
      <c r="P300" s="1"/>
    </row>
    <row r="301" spans="8:16" x14ac:dyDescent="0.25">
      <c r="H301" s="11"/>
      <c r="J301" s="11"/>
      <c r="L301" s="11"/>
      <c r="N301" s="11"/>
      <c r="P301" s="1"/>
    </row>
    <row r="302" spans="8:16" x14ac:dyDescent="0.25">
      <c r="H302" s="11"/>
      <c r="J302" s="11"/>
      <c r="L302" s="11"/>
      <c r="N302" s="11"/>
      <c r="P302" s="1"/>
    </row>
    <row r="303" spans="8:16" x14ac:dyDescent="0.25">
      <c r="H303" s="11"/>
      <c r="J303" s="11"/>
      <c r="L303" s="11"/>
      <c r="N303" s="11"/>
      <c r="P303" s="1"/>
    </row>
    <row r="304" spans="8:16" x14ac:dyDescent="0.25">
      <c r="H304" s="11"/>
      <c r="J304" s="11"/>
      <c r="L304" s="11"/>
      <c r="N304" s="11"/>
      <c r="P304" s="1"/>
    </row>
    <row r="305" spans="8:16" x14ac:dyDescent="0.25">
      <c r="H305" s="11"/>
      <c r="J305" s="11"/>
      <c r="L305" s="11"/>
      <c r="N305" s="11"/>
      <c r="P305" s="1"/>
    </row>
    <row r="306" spans="8:16" x14ac:dyDescent="0.25">
      <c r="H306" s="11"/>
      <c r="J306" s="11"/>
      <c r="L306" s="11"/>
      <c r="N306" s="11"/>
      <c r="P306" s="1"/>
    </row>
    <row r="307" spans="8:16" x14ac:dyDescent="0.25">
      <c r="H307" s="11"/>
      <c r="J307" s="11"/>
      <c r="L307" s="11"/>
      <c r="N307" s="11"/>
      <c r="P307" s="1"/>
    </row>
    <row r="308" spans="8:16" x14ac:dyDescent="0.25">
      <c r="H308" s="11"/>
      <c r="J308" s="11"/>
      <c r="L308" s="11"/>
      <c r="N308" s="11"/>
      <c r="P308" s="1"/>
    </row>
    <row r="309" spans="8:16" x14ac:dyDescent="0.25">
      <c r="H309" s="11"/>
      <c r="J309" s="11"/>
      <c r="L309" s="11"/>
      <c r="N309" s="11"/>
      <c r="P309" s="1"/>
    </row>
    <row r="310" spans="8:16" x14ac:dyDescent="0.25">
      <c r="H310" s="11"/>
      <c r="J310" s="11"/>
      <c r="L310" s="11"/>
      <c r="N310" s="11"/>
      <c r="P310" s="1"/>
    </row>
    <row r="311" spans="8:16" x14ac:dyDescent="0.25">
      <c r="H311" s="11"/>
      <c r="J311" s="11"/>
      <c r="L311" s="11"/>
      <c r="N311" s="11"/>
      <c r="P311" s="1"/>
    </row>
    <row r="312" spans="8:16" x14ac:dyDescent="0.25">
      <c r="H312" s="11"/>
      <c r="J312" s="11"/>
      <c r="L312" s="11"/>
      <c r="N312" s="11"/>
      <c r="P312" s="1"/>
    </row>
    <row r="313" spans="8:16" x14ac:dyDescent="0.25">
      <c r="P313" s="1"/>
    </row>
    <row r="314" spans="8:16" x14ac:dyDescent="0.25">
      <c r="P314" s="1"/>
    </row>
    <row r="315" spans="8:16" x14ac:dyDescent="0.25">
      <c r="P315" s="1"/>
    </row>
    <row r="316" spans="8:16" x14ac:dyDescent="0.25">
      <c r="P316" s="1"/>
    </row>
    <row r="317" spans="8:16" x14ac:dyDescent="0.25">
      <c r="P317" s="1"/>
    </row>
    <row r="318" spans="8:16" x14ac:dyDescent="0.25">
      <c r="P318" s="1"/>
    </row>
    <row r="319" spans="8:16" x14ac:dyDescent="0.25">
      <c r="P319" s="1"/>
    </row>
    <row r="320" spans="8:16" x14ac:dyDescent="0.25">
      <c r="P320" s="1"/>
    </row>
    <row r="321" spans="16:16" x14ac:dyDescent="0.25">
      <c r="P321" s="1"/>
    </row>
  </sheetData>
  <sortState xmlns:xlrd2="http://schemas.microsoft.com/office/spreadsheetml/2017/richdata2" ref="A8:P8">
    <sortCondition ref="C8"/>
    <sortCondition ref="D8"/>
  </sortState>
  <mergeCells count="1">
    <mergeCell ref="A3:P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P464"/>
  <sheetViews>
    <sheetView topLeftCell="B1" workbookViewId="0">
      <selection activeCell="G19" sqref="G19"/>
    </sheetView>
  </sheetViews>
  <sheetFormatPr defaultRowHeight="15" x14ac:dyDescent="0.25"/>
  <cols>
    <col min="1" max="1" width="9.140625" style="2"/>
    <col min="2" max="2" width="59.5703125" customWidth="1"/>
    <col min="3" max="3" width="15.42578125" customWidth="1"/>
    <col min="4" max="4" width="16.28515625" customWidth="1"/>
    <col min="5" max="5" width="14.5703125" customWidth="1"/>
    <col min="6" max="6" width="16.42578125" customWidth="1"/>
    <col min="7" max="7" width="17" customWidth="1"/>
    <col min="8" max="8" width="15" customWidth="1"/>
    <col min="9" max="10" width="15.42578125" customWidth="1"/>
    <col min="11" max="12" width="14.28515625" customWidth="1"/>
    <col min="13" max="13" width="12.5703125" customWidth="1"/>
    <col min="14" max="14" width="15.28515625" customWidth="1"/>
    <col min="15" max="15" width="17.85546875" customWidth="1"/>
    <col min="16" max="16" width="47.42578125" customWidth="1"/>
  </cols>
  <sheetData>
    <row r="3" spans="1:16" x14ac:dyDescent="0.25">
      <c r="A3" s="75" t="s">
        <v>49</v>
      </c>
      <c r="B3" s="75"/>
      <c r="C3" s="75"/>
      <c r="D3" s="75"/>
      <c r="E3" s="75"/>
      <c r="F3" s="75"/>
      <c r="G3" s="75"/>
      <c r="H3" s="75"/>
      <c r="I3" s="75"/>
      <c r="J3" s="75"/>
      <c r="K3" s="75"/>
      <c r="L3" s="75"/>
      <c r="M3" s="75"/>
      <c r="N3" s="75"/>
      <c r="O3" s="75"/>
      <c r="P3" s="75"/>
    </row>
    <row r="4" spans="1:16" x14ac:dyDescent="0.25">
      <c r="A4" s="9"/>
      <c r="B4" s="5"/>
      <c r="C4" s="5"/>
      <c r="D4" s="5"/>
      <c r="E4" s="5"/>
      <c r="F4" s="5"/>
      <c r="G4" s="5"/>
      <c r="H4" s="5"/>
      <c r="I4" s="5"/>
      <c r="J4" s="5"/>
      <c r="K4" s="5"/>
      <c r="L4" s="5"/>
      <c r="M4" s="5"/>
      <c r="N4" s="5"/>
      <c r="O4" s="5"/>
      <c r="P4" s="6"/>
    </row>
    <row r="5" spans="1:16" ht="30" x14ac:dyDescent="0.25">
      <c r="A5" s="5" t="s">
        <v>1</v>
      </c>
      <c r="B5" s="3" t="s">
        <v>2</v>
      </c>
      <c r="C5" s="3" t="s">
        <v>3</v>
      </c>
      <c r="D5" s="3" t="s">
        <v>4</v>
      </c>
      <c r="E5" s="3" t="s">
        <v>5</v>
      </c>
      <c r="F5" s="3" t="s">
        <v>6</v>
      </c>
      <c r="G5" s="4" t="s">
        <v>7</v>
      </c>
      <c r="H5" s="4" t="s">
        <v>8</v>
      </c>
      <c r="I5" s="4" t="s">
        <v>9</v>
      </c>
      <c r="J5" s="4" t="s">
        <v>10</v>
      </c>
      <c r="K5" s="4" t="s">
        <v>11</v>
      </c>
      <c r="L5" s="4" t="s">
        <v>12</v>
      </c>
      <c r="M5" s="4" t="s">
        <v>13</v>
      </c>
      <c r="N5" s="4" t="s">
        <v>14</v>
      </c>
      <c r="O5" s="4" t="s">
        <v>15</v>
      </c>
      <c r="P5" s="7" t="s">
        <v>16</v>
      </c>
    </row>
    <row r="6" spans="1:16" ht="14.25" customHeight="1" x14ac:dyDescent="0.25">
      <c r="H6" s="12"/>
      <c r="J6" s="12"/>
      <c r="L6" s="12"/>
      <c r="N6" s="12"/>
      <c r="P6" s="1"/>
    </row>
    <row r="7" spans="1:16" x14ac:dyDescent="0.25">
      <c r="F7" s="16"/>
      <c r="H7" s="12"/>
      <c r="I7" s="16"/>
      <c r="J7" s="12"/>
      <c r="K7" s="16"/>
      <c r="L7" s="12"/>
      <c r="M7" s="16"/>
      <c r="N7" s="12"/>
      <c r="P7" s="1"/>
    </row>
    <row r="8" spans="1:16" x14ac:dyDescent="0.25">
      <c r="F8" s="16"/>
      <c r="H8" s="12">
        <f t="shared" ref="H8:H28" si="0">F8+G8</f>
        <v>0</v>
      </c>
      <c r="I8" s="16"/>
      <c r="J8" s="12">
        <f t="shared" ref="J8:J28" si="1">I8+H8</f>
        <v>0</v>
      </c>
      <c r="K8" s="16"/>
      <c r="L8" s="12">
        <f t="shared" ref="L8:L28" si="2">K8+J8</f>
        <v>0</v>
      </c>
      <c r="M8" s="16"/>
      <c r="N8" s="12">
        <f t="shared" ref="N8:N28" si="3">M8+L8</f>
        <v>0</v>
      </c>
      <c r="P8" s="1"/>
    </row>
    <row r="9" spans="1:16" x14ac:dyDescent="0.25">
      <c r="F9" s="16"/>
      <c r="H9" s="12"/>
      <c r="I9" s="16"/>
      <c r="J9" s="12"/>
      <c r="K9" s="16"/>
      <c r="L9" s="12"/>
      <c r="M9" s="16"/>
      <c r="N9" s="12"/>
      <c r="P9" s="1"/>
    </row>
    <row r="10" spans="1:16" x14ac:dyDescent="0.25">
      <c r="F10" s="16"/>
      <c r="H10" s="12">
        <f t="shared" si="0"/>
        <v>0</v>
      </c>
      <c r="I10" s="16"/>
      <c r="J10" s="12">
        <f t="shared" si="1"/>
        <v>0</v>
      </c>
      <c r="K10" s="16"/>
      <c r="L10" s="12">
        <f t="shared" si="2"/>
        <v>0</v>
      </c>
      <c r="M10" s="16"/>
      <c r="N10" s="12">
        <f t="shared" si="3"/>
        <v>0</v>
      </c>
      <c r="P10" s="1"/>
    </row>
    <row r="11" spans="1:16" x14ac:dyDescent="0.25">
      <c r="F11" s="16"/>
      <c r="H11" s="12"/>
      <c r="I11" s="16"/>
      <c r="J11" s="12"/>
      <c r="K11" s="16"/>
      <c r="L11" s="12"/>
      <c r="M11" s="16"/>
      <c r="N11" s="12"/>
      <c r="P11" s="1"/>
    </row>
    <row r="12" spans="1:16" x14ac:dyDescent="0.25">
      <c r="F12" s="16"/>
      <c r="H12" s="12">
        <f t="shared" si="0"/>
        <v>0</v>
      </c>
      <c r="I12" s="16"/>
      <c r="J12" s="12">
        <f t="shared" si="1"/>
        <v>0</v>
      </c>
      <c r="K12" s="16"/>
      <c r="L12" s="12">
        <f t="shared" si="2"/>
        <v>0</v>
      </c>
      <c r="M12" s="16"/>
      <c r="N12" s="12">
        <f t="shared" si="3"/>
        <v>0</v>
      </c>
      <c r="P12" s="1"/>
    </row>
    <row r="13" spans="1:16" x14ac:dyDescent="0.25">
      <c r="F13" s="16"/>
      <c r="H13" s="12"/>
      <c r="I13" s="16"/>
      <c r="J13" s="12"/>
      <c r="K13" s="16"/>
      <c r="L13" s="12"/>
      <c r="M13" s="16"/>
      <c r="N13" s="12"/>
      <c r="P13" s="1"/>
    </row>
    <row r="14" spans="1:16" x14ac:dyDescent="0.25">
      <c r="F14" s="16"/>
      <c r="H14" s="12">
        <f t="shared" si="0"/>
        <v>0</v>
      </c>
      <c r="I14" s="16"/>
      <c r="J14" s="12">
        <f t="shared" si="1"/>
        <v>0</v>
      </c>
      <c r="K14" s="16"/>
      <c r="L14" s="12">
        <f t="shared" si="2"/>
        <v>0</v>
      </c>
      <c r="M14" s="16"/>
      <c r="N14" s="12">
        <f t="shared" si="3"/>
        <v>0</v>
      </c>
      <c r="P14" s="1"/>
    </row>
    <row r="15" spans="1:16" x14ac:dyDescent="0.25">
      <c r="F15" s="16"/>
      <c r="H15" s="12"/>
      <c r="I15" s="16"/>
      <c r="J15" s="12"/>
      <c r="K15" s="16"/>
      <c r="L15" s="12"/>
      <c r="M15" s="16"/>
      <c r="N15" s="12"/>
      <c r="P15" s="1"/>
    </row>
    <row r="16" spans="1:16" x14ac:dyDescent="0.25">
      <c r="F16" s="16"/>
      <c r="H16" s="12">
        <f t="shared" si="0"/>
        <v>0</v>
      </c>
      <c r="I16" s="16"/>
      <c r="J16" s="12">
        <f t="shared" si="1"/>
        <v>0</v>
      </c>
      <c r="K16" s="16"/>
      <c r="L16" s="12">
        <f t="shared" si="2"/>
        <v>0</v>
      </c>
      <c r="M16" s="16"/>
      <c r="N16" s="12">
        <f t="shared" si="3"/>
        <v>0</v>
      </c>
      <c r="P16" s="1"/>
    </row>
    <row r="17" spans="1:16" x14ac:dyDescent="0.25">
      <c r="F17" s="16"/>
      <c r="H17" s="12"/>
      <c r="I17" s="16"/>
      <c r="J17" s="12"/>
      <c r="K17" s="16"/>
      <c r="L17" s="12"/>
      <c r="M17" s="16"/>
      <c r="N17" s="12"/>
      <c r="P17" s="1"/>
    </row>
    <row r="18" spans="1:16" x14ac:dyDescent="0.25">
      <c r="F18" s="16"/>
      <c r="H18" s="12">
        <f t="shared" si="0"/>
        <v>0</v>
      </c>
      <c r="I18" s="16"/>
      <c r="J18" s="12">
        <f t="shared" si="1"/>
        <v>0</v>
      </c>
      <c r="K18" s="16"/>
      <c r="L18" s="12">
        <f t="shared" si="2"/>
        <v>0</v>
      </c>
      <c r="M18" s="16"/>
      <c r="N18" s="12">
        <f t="shared" si="3"/>
        <v>0</v>
      </c>
      <c r="P18" s="1"/>
    </row>
    <row r="19" spans="1:16" x14ac:dyDescent="0.25">
      <c r="H19" s="12"/>
      <c r="I19" s="16"/>
      <c r="J19" s="12"/>
      <c r="K19" s="16"/>
      <c r="L19" s="12"/>
      <c r="M19" s="16"/>
      <c r="N19" s="12"/>
      <c r="P19" s="1"/>
    </row>
    <row r="20" spans="1:16" x14ac:dyDescent="0.25">
      <c r="H20" s="12">
        <f t="shared" si="0"/>
        <v>0</v>
      </c>
      <c r="I20" s="16"/>
      <c r="J20" s="12">
        <f t="shared" si="1"/>
        <v>0</v>
      </c>
      <c r="L20" s="12">
        <f t="shared" si="2"/>
        <v>0</v>
      </c>
      <c r="N20" s="12">
        <f t="shared" si="3"/>
        <v>0</v>
      </c>
      <c r="P20" s="1"/>
    </row>
    <row r="21" spans="1:16" x14ac:dyDescent="0.25">
      <c r="H21" s="12"/>
      <c r="I21" s="16"/>
      <c r="J21" s="12"/>
      <c r="L21" s="12"/>
      <c r="N21" s="12"/>
      <c r="P21" s="1"/>
    </row>
    <row r="22" spans="1:16" x14ac:dyDescent="0.25">
      <c r="H22" s="12">
        <f t="shared" si="0"/>
        <v>0</v>
      </c>
      <c r="I22" s="16"/>
      <c r="J22" s="12">
        <f t="shared" si="1"/>
        <v>0</v>
      </c>
      <c r="L22" s="12">
        <f t="shared" si="2"/>
        <v>0</v>
      </c>
      <c r="N22" s="12">
        <f t="shared" si="3"/>
        <v>0</v>
      </c>
      <c r="P22" s="1"/>
    </row>
    <row r="23" spans="1:16" x14ac:dyDescent="0.25">
      <c r="H23" s="12"/>
      <c r="I23" s="16"/>
      <c r="J23" s="12"/>
      <c r="L23" s="12"/>
      <c r="N23" s="12"/>
      <c r="P23" s="1"/>
    </row>
    <row r="24" spans="1:16" x14ac:dyDescent="0.25">
      <c r="H24" s="12">
        <f t="shared" si="0"/>
        <v>0</v>
      </c>
      <c r="I24" s="16"/>
      <c r="J24" s="12">
        <f t="shared" si="1"/>
        <v>0</v>
      </c>
      <c r="L24" s="12">
        <f t="shared" si="2"/>
        <v>0</v>
      </c>
      <c r="N24" s="12">
        <f t="shared" si="3"/>
        <v>0</v>
      </c>
      <c r="P24" s="1"/>
    </row>
    <row r="25" spans="1:16" x14ac:dyDescent="0.25">
      <c r="H25" s="12"/>
      <c r="I25" s="16"/>
      <c r="J25" s="12"/>
      <c r="L25" s="12"/>
      <c r="N25" s="12"/>
      <c r="P25" s="1"/>
    </row>
    <row r="26" spans="1:16" x14ac:dyDescent="0.25">
      <c r="H26" s="12">
        <f t="shared" si="0"/>
        <v>0</v>
      </c>
      <c r="I26" s="16"/>
      <c r="J26" s="12">
        <f t="shared" si="1"/>
        <v>0</v>
      </c>
      <c r="L26" s="12">
        <f t="shared" si="2"/>
        <v>0</v>
      </c>
      <c r="N26" s="12">
        <f t="shared" si="3"/>
        <v>0</v>
      </c>
      <c r="P26" s="1"/>
    </row>
    <row r="27" spans="1:16" x14ac:dyDescent="0.25">
      <c r="H27" s="12"/>
      <c r="I27" s="16"/>
      <c r="J27" s="12"/>
      <c r="L27" s="12"/>
      <c r="N27" s="12"/>
      <c r="P27" s="1"/>
    </row>
    <row r="28" spans="1:16" x14ac:dyDescent="0.25">
      <c r="H28" s="12">
        <f t="shared" si="0"/>
        <v>0</v>
      </c>
      <c r="I28" s="16"/>
      <c r="J28" s="12">
        <f t="shared" si="1"/>
        <v>0</v>
      </c>
      <c r="L28" s="12">
        <f t="shared" si="2"/>
        <v>0</v>
      </c>
      <c r="N28" s="12">
        <f t="shared" si="3"/>
        <v>0</v>
      </c>
      <c r="P28" s="1"/>
    </row>
    <row r="29" spans="1:16" x14ac:dyDescent="0.25">
      <c r="H29" s="12"/>
      <c r="I29" s="16"/>
      <c r="J29" s="12"/>
      <c r="L29" s="12"/>
      <c r="N29" s="12"/>
      <c r="P29" s="1"/>
    </row>
    <row r="30" spans="1:16" x14ac:dyDescent="0.25">
      <c r="A30" s="9"/>
      <c r="B30" s="20" t="s">
        <v>48</v>
      </c>
      <c r="C30" s="21"/>
      <c r="D30" s="22"/>
      <c r="E30" s="22"/>
      <c r="F30" s="23"/>
      <c r="G30" s="24">
        <f t="shared" ref="G30" si="4">SUM(F30)</f>
        <v>0</v>
      </c>
      <c r="H30" s="24">
        <f t="shared" ref="H30" si="5">SUM(G30)</f>
        <v>0</v>
      </c>
      <c r="I30" s="24">
        <f t="shared" ref="I30" si="6">SUM(H30)</f>
        <v>0</v>
      </c>
      <c r="J30" s="24">
        <f t="shared" ref="J30" si="7">SUM(I30)</f>
        <v>0</v>
      </c>
      <c r="K30" s="24">
        <f t="shared" ref="K30" si="8">SUM(J30)</f>
        <v>0</v>
      </c>
      <c r="L30" s="24">
        <f t="shared" ref="L30" si="9">SUM(K30)</f>
        <v>0</v>
      </c>
      <c r="M30" s="24">
        <f t="shared" ref="M30" si="10">SUM(L30)</f>
        <v>0</v>
      </c>
      <c r="N30" s="24">
        <f t="shared" ref="N30" si="11">SUM(M30)</f>
        <v>0</v>
      </c>
      <c r="O30" s="6"/>
      <c r="P30" s="21"/>
    </row>
    <row r="31" spans="1:16" x14ac:dyDescent="0.25">
      <c r="H31" s="12"/>
      <c r="J31" s="12"/>
      <c r="L31" s="12"/>
      <c r="N31" s="12"/>
      <c r="P31" s="1"/>
    </row>
    <row r="32" spans="1:16" x14ac:dyDescent="0.25">
      <c r="H32" s="12"/>
      <c r="J32" s="12"/>
      <c r="L32" s="12"/>
      <c r="N32" s="12"/>
      <c r="P32" s="1"/>
    </row>
    <row r="33" spans="8:16" x14ac:dyDescent="0.25">
      <c r="H33" s="12"/>
      <c r="J33" s="12"/>
      <c r="L33" s="12"/>
      <c r="N33" s="12"/>
      <c r="P33" s="1"/>
    </row>
    <row r="34" spans="8:16" x14ac:dyDescent="0.25">
      <c r="H34" s="12"/>
      <c r="J34" s="12"/>
      <c r="L34" s="12"/>
      <c r="N34" s="12"/>
      <c r="P34" s="1"/>
    </row>
    <row r="35" spans="8:16" x14ac:dyDescent="0.25">
      <c r="H35" s="12"/>
      <c r="J35" s="12"/>
      <c r="L35" s="12"/>
      <c r="N35" s="12"/>
      <c r="P35" s="1"/>
    </row>
    <row r="36" spans="8:16" x14ac:dyDescent="0.25">
      <c r="H36" s="12"/>
      <c r="J36" s="12"/>
      <c r="L36" s="12"/>
      <c r="N36" s="12"/>
      <c r="P36" s="1"/>
    </row>
    <row r="37" spans="8:16" x14ac:dyDescent="0.25">
      <c r="H37" s="12"/>
      <c r="J37" s="12"/>
      <c r="L37" s="12"/>
      <c r="N37" s="12"/>
      <c r="P37" s="1"/>
    </row>
    <row r="38" spans="8:16" x14ac:dyDescent="0.25">
      <c r="H38" s="12"/>
      <c r="J38" s="12"/>
      <c r="L38" s="12"/>
      <c r="N38" s="12"/>
      <c r="P38" s="1"/>
    </row>
    <row r="39" spans="8:16" x14ac:dyDescent="0.25">
      <c r="H39" s="12"/>
      <c r="J39" s="12"/>
      <c r="L39" s="12"/>
      <c r="N39" s="12"/>
      <c r="P39" s="1"/>
    </row>
    <row r="40" spans="8:16" x14ac:dyDescent="0.25">
      <c r="H40" s="12"/>
      <c r="J40" s="12"/>
      <c r="L40" s="12"/>
      <c r="N40" s="12"/>
      <c r="P40" s="1"/>
    </row>
    <row r="41" spans="8:16" x14ac:dyDescent="0.25">
      <c r="H41" s="12"/>
      <c r="J41" s="12"/>
      <c r="L41" s="12"/>
      <c r="N41" s="12"/>
      <c r="P41" s="1"/>
    </row>
    <row r="42" spans="8:16" x14ac:dyDescent="0.25">
      <c r="H42" s="12"/>
      <c r="J42" s="12"/>
      <c r="L42" s="12"/>
      <c r="N42" s="12"/>
      <c r="P42" s="1"/>
    </row>
    <row r="43" spans="8:16" x14ac:dyDescent="0.25">
      <c r="H43" s="12"/>
      <c r="J43" s="12"/>
      <c r="L43" s="12"/>
      <c r="N43" s="12"/>
      <c r="P43" s="1"/>
    </row>
    <row r="44" spans="8:16" x14ac:dyDescent="0.25">
      <c r="H44" s="12"/>
      <c r="J44" s="12"/>
      <c r="L44" s="12"/>
      <c r="N44" s="12"/>
      <c r="P44" s="1"/>
    </row>
    <row r="45" spans="8:16" x14ac:dyDescent="0.25">
      <c r="H45" s="12"/>
      <c r="J45" s="12"/>
      <c r="L45" s="12"/>
      <c r="N45" s="12"/>
      <c r="P45" s="1"/>
    </row>
    <row r="46" spans="8:16" x14ac:dyDescent="0.25">
      <c r="H46" s="12"/>
      <c r="J46" s="12"/>
      <c r="L46" s="12"/>
      <c r="N46" s="12"/>
      <c r="P46" s="1"/>
    </row>
    <row r="47" spans="8:16" x14ac:dyDescent="0.25">
      <c r="H47" s="12"/>
      <c r="J47" s="12"/>
      <c r="L47" s="12"/>
      <c r="N47" s="12"/>
      <c r="P47" s="1"/>
    </row>
    <row r="48" spans="8:16" x14ac:dyDescent="0.25">
      <c r="H48" s="12"/>
      <c r="J48" s="12"/>
      <c r="L48" s="12"/>
      <c r="N48" s="12"/>
      <c r="P48" s="1"/>
    </row>
    <row r="49" spans="8:16" x14ac:dyDescent="0.25">
      <c r="H49" s="12"/>
      <c r="J49" s="12"/>
      <c r="L49" s="12"/>
      <c r="N49" s="12"/>
      <c r="P49" s="1"/>
    </row>
    <row r="50" spans="8:16" x14ac:dyDescent="0.25">
      <c r="H50" s="12"/>
      <c r="J50" s="12"/>
      <c r="L50" s="12"/>
      <c r="N50" s="12"/>
      <c r="P50" s="1"/>
    </row>
    <row r="51" spans="8:16" x14ac:dyDescent="0.25">
      <c r="H51" s="12"/>
      <c r="J51" s="12"/>
      <c r="L51" s="12"/>
      <c r="N51" s="12"/>
      <c r="P51" s="1"/>
    </row>
    <row r="52" spans="8:16" x14ac:dyDescent="0.25">
      <c r="H52" s="12"/>
      <c r="J52" s="12"/>
      <c r="L52" s="12"/>
      <c r="N52" s="12"/>
      <c r="P52" s="1"/>
    </row>
    <row r="53" spans="8:16" x14ac:dyDescent="0.25">
      <c r="H53" s="12"/>
      <c r="J53" s="12"/>
      <c r="L53" s="12"/>
      <c r="N53" s="12"/>
      <c r="P53" s="1"/>
    </row>
    <row r="54" spans="8:16" x14ac:dyDescent="0.25">
      <c r="H54" s="12"/>
      <c r="J54" s="12"/>
      <c r="L54" s="12"/>
      <c r="N54" s="12"/>
      <c r="P54" s="1"/>
    </row>
    <row r="55" spans="8:16" x14ac:dyDescent="0.25">
      <c r="H55" s="12"/>
      <c r="J55" s="12"/>
      <c r="L55" s="12"/>
      <c r="N55" s="12"/>
      <c r="P55" s="1"/>
    </row>
    <row r="56" spans="8:16" x14ac:dyDescent="0.25">
      <c r="H56" s="12"/>
      <c r="J56" s="12"/>
      <c r="L56" s="12"/>
      <c r="N56" s="12"/>
      <c r="P56" s="1"/>
    </row>
    <row r="57" spans="8:16" x14ac:dyDescent="0.25">
      <c r="H57" s="12"/>
      <c r="J57" s="12"/>
      <c r="L57" s="12"/>
      <c r="N57" s="12"/>
      <c r="P57" s="1"/>
    </row>
    <row r="58" spans="8:16" x14ac:dyDescent="0.25">
      <c r="H58" s="12"/>
      <c r="J58" s="12"/>
      <c r="L58" s="12"/>
      <c r="N58" s="12"/>
      <c r="P58" s="1"/>
    </row>
    <row r="59" spans="8:16" x14ac:dyDescent="0.25">
      <c r="H59" s="12"/>
      <c r="J59" s="12"/>
      <c r="L59" s="12"/>
      <c r="N59" s="12"/>
      <c r="P59" s="1"/>
    </row>
    <row r="60" spans="8:16" x14ac:dyDescent="0.25">
      <c r="H60" s="12"/>
      <c r="J60" s="12"/>
      <c r="L60" s="12"/>
      <c r="N60" s="12"/>
      <c r="P60" s="1"/>
    </row>
    <row r="61" spans="8:16" x14ac:dyDescent="0.25">
      <c r="H61" s="12"/>
      <c r="J61" s="12"/>
      <c r="L61" s="12"/>
      <c r="N61" s="12"/>
      <c r="P61" s="1"/>
    </row>
    <row r="62" spans="8:16" x14ac:dyDescent="0.25">
      <c r="H62" s="12"/>
      <c r="J62" s="12"/>
      <c r="L62" s="12"/>
      <c r="N62" s="12"/>
      <c r="P62" s="1"/>
    </row>
    <row r="63" spans="8:16" x14ac:dyDescent="0.25">
      <c r="H63" s="12"/>
      <c r="J63" s="12"/>
      <c r="L63" s="12"/>
      <c r="N63" s="12"/>
      <c r="P63" s="1"/>
    </row>
    <row r="64" spans="8:16" x14ac:dyDescent="0.25">
      <c r="H64" s="12"/>
      <c r="J64" s="12"/>
      <c r="L64" s="12"/>
      <c r="N64" s="12"/>
      <c r="P64" s="1"/>
    </row>
    <row r="65" spans="8:16" x14ac:dyDescent="0.25">
      <c r="H65" s="12"/>
      <c r="J65" s="12"/>
      <c r="L65" s="12"/>
      <c r="N65" s="12"/>
      <c r="P65" s="1"/>
    </row>
    <row r="66" spans="8:16" x14ac:dyDescent="0.25">
      <c r="H66" s="12"/>
      <c r="J66" s="12"/>
      <c r="L66" s="12"/>
      <c r="N66" s="12"/>
      <c r="P66" s="1"/>
    </row>
    <row r="67" spans="8:16" x14ac:dyDescent="0.25">
      <c r="H67" s="12"/>
      <c r="J67" s="12"/>
      <c r="L67" s="12"/>
      <c r="N67" s="12"/>
      <c r="P67" s="1"/>
    </row>
    <row r="68" spans="8:16" x14ac:dyDescent="0.25">
      <c r="H68" s="12"/>
      <c r="J68" s="12"/>
      <c r="L68" s="12"/>
      <c r="N68" s="12"/>
      <c r="P68" s="1"/>
    </row>
    <row r="69" spans="8:16" x14ac:dyDescent="0.25">
      <c r="H69" s="12"/>
      <c r="J69" s="12"/>
      <c r="L69" s="12"/>
      <c r="N69" s="12"/>
      <c r="P69" s="1"/>
    </row>
    <row r="70" spans="8:16" x14ac:dyDescent="0.25">
      <c r="H70" s="12"/>
      <c r="J70" s="12"/>
      <c r="L70" s="12"/>
      <c r="N70" s="12"/>
      <c r="P70" s="1"/>
    </row>
    <row r="71" spans="8:16" x14ac:dyDescent="0.25">
      <c r="H71" s="12"/>
      <c r="J71" s="12"/>
      <c r="L71" s="12"/>
      <c r="N71" s="12"/>
      <c r="P71" s="1"/>
    </row>
    <row r="72" spans="8:16" x14ac:dyDescent="0.25">
      <c r="H72" s="12"/>
      <c r="J72" s="12"/>
      <c r="L72" s="12"/>
      <c r="N72" s="12"/>
      <c r="P72" s="1"/>
    </row>
    <row r="73" spans="8:16" x14ac:dyDescent="0.25">
      <c r="H73" s="12"/>
      <c r="J73" s="12"/>
      <c r="L73" s="12"/>
      <c r="N73" s="12"/>
      <c r="P73" s="1"/>
    </row>
    <row r="74" spans="8:16" x14ac:dyDescent="0.25">
      <c r="H74" s="12"/>
      <c r="J74" s="12"/>
      <c r="L74" s="12"/>
      <c r="N74" s="12"/>
      <c r="P74" s="1"/>
    </row>
    <row r="75" spans="8:16" x14ac:dyDescent="0.25">
      <c r="H75" s="12"/>
      <c r="J75" s="12"/>
      <c r="L75" s="12"/>
      <c r="N75" s="12"/>
      <c r="P75" s="1"/>
    </row>
    <row r="76" spans="8:16" x14ac:dyDescent="0.25">
      <c r="H76" s="12"/>
      <c r="J76" s="12"/>
      <c r="L76" s="12"/>
      <c r="N76" s="12"/>
      <c r="P76" s="1"/>
    </row>
    <row r="77" spans="8:16" x14ac:dyDescent="0.25">
      <c r="H77" s="12"/>
      <c r="J77" s="12"/>
      <c r="L77" s="12"/>
      <c r="N77" s="12"/>
      <c r="P77" s="1"/>
    </row>
    <row r="78" spans="8:16" x14ac:dyDescent="0.25">
      <c r="H78" s="12"/>
      <c r="J78" s="12"/>
      <c r="L78" s="12"/>
      <c r="N78" s="12"/>
      <c r="P78" s="1"/>
    </row>
    <row r="79" spans="8:16" x14ac:dyDescent="0.25">
      <c r="H79" s="12"/>
      <c r="J79" s="12"/>
      <c r="L79" s="12"/>
      <c r="N79" s="12"/>
      <c r="P79" s="1"/>
    </row>
    <row r="80" spans="8:16" x14ac:dyDescent="0.25">
      <c r="H80" s="12"/>
      <c r="J80" s="12"/>
      <c r="L80" s="12"/>
      <c r="N80" s="12"/>
      <c r="P80" s="1"/>
    </row>
    <row r="81" spans="8:16" x14ac:dyDescent="0.25">
      <c r="H81" s="12"/>
      <c r="J81" s="12"/>
      <c r="L81" s="12"/>
      <c r="N81" s="12"/>
      <c r="P81" s="1"/>
    </row>
    <row r="82" spans="8:16" x14ac:dyDescent="0.25">
      <c r="H82" s="12"/>
      <c r="J82" s="12"/>
      <c r="L82" s="12"/>
      <c r="N82" s="12"/>
      <c r="P82" s="1"/>
    </row>
    <row r="83" spans="8:16" x14ac:dyDescent="0.25">
      <c r="H83" s="12"/>
      <c r="J83" s="12"/>
      <c r="L83" s="12"/>
      <c r="N83" s="12"/>
      <c r="P83" s="1"/>
    </row>
    <row r="84" spans="8:16" x14ac:dyDescent="0.25">
      <c r="H84" s="12"/>
      <c r="J84" s="12"/>
      <c r="L84" s="12"/>
      <c r="N84" s="12"/>
      <c r="P84" s="1"/>
    </row>
    <row r="85" spans="8:16" x14ac:dyDescent="0.25">
      <c r="H85" s="12"/>
      <c r="J85" s="12"/>
      <c r="L85" s="12"/>
      <c r="N85" s="12"/>
      <c r="P85" s="1"/>
    </row>
    <row r="86" spans="8:16" x14ac:dyDescent="0.25">
      <c r="H86" s="12"/>
      <c r="J86" s="12"/>
      <c r="L86" s="12"/>
      <c r="N86" s="12"/>
      <c r="P86" s="1"/>
    </row>
    <row r="87" spans="8:16" x14ac:dyDescent="0.25">
      <c r="H87" s="12"/>
      <c r="J87" s="12"/>
      <c r="L87" s="12"/>
      <c r="N87" s="12"/>
      <c r="P87" s="1"/>
    </row>
    <row r="88" spans="8:16" x14ac:dyDescent="0.25">
      <c r="H88" s="12"/>
      <c r="J88" s="12"/>
      <c r="L88" s="12"/>
      <c r="N88" s="12"/>
      <c r="P88" s="1"/>
    </row>
    <row r="89" spans="8:16" x14ac:dyDescent="0.25">
      <c r="H89" s="12"/>
      <c r="J89" s="12"/>
      <c r="L89" s="12"/>
      <c r="N89" s="12"/>
      <c r="P89" s="1"/>
    </row>
    <row r="90" spans="8:16" x14ac:dyDescent="0.25">
      <c r="H90" s="12"/>
      <c r="J90" s="12"/>
      <c r="L90" s="12"/>
      <c r="N90" s="12"/>
      <c r="P90" s="1"/>
    </row>
    <row r="91" spans="8:16" x14ac:dyDescent="0.25">
      <c r="H91" s="12"/>
      <c r="J91" s="12"/>
      <c r="L91" s="12"/>
      <c r="N91" s="12"/>
      <c r="P91" s="1"/>
    </row>
    <row r="92" spans="8:16" x14ac:dyDescent="0.25">
      <c r="H92" s="12"/>
      <c r="J92" s="12"/>
      <c r="L92" s="12"/>
      <c r="N92" s="12"/>
      <c r="P92" s="1"/>
    </row>
    <row r="93" spans="8:16" x14ac:dyDescent="0.25">
      <c r="H93" s="12"/>
      <c r="J93" s="12"/>
      <c r="L93" s="12"/>
      <c r="N93" s="12"/>
      <c r="P93" s="1"/>
    </row>
    <row r="94" spans="8:16" x14ac:dyDescent="0.25">
      <c r="H94" s="12"/>
      <c r="J94" s="12"/>
      <c r="L94" s="12"/>
      <c r="N94" s="12"/>
      <c r="P94" s="1"/>
    </row>
    <row r="95" spans="8:16" x14ac:dyDescent="0.25">
      <c r="H95" s="12"/>
      <c r="J95" s="12"/>
      <c r="L95" s="12"/>
      <c r="N95" s="12"/>
      <c r="P95" s="1"/>
    </row>
    <row r="96" spans="8:16" x14ac:dyDescent="0.25">
      <c r="H96" s="12"/>
      <c r="J96" s="12"/>
      <c r="L96" s="12"/>
      <c r="N96" s="12"/>
      <c r="P96" s="1"/>
    </row>
    <row r="97" spans="8:16" x14ac:dyDescent="0.25">
      <c r="H97" s="12"/>
      <c r="J97" s="12"/>
      <c r="L97" s="12"/>
      <c r="N97" s="12"/>
      <c r="P97" s="1"/>
    </row>
    <row r="98" spans="8:16" x14ac:dyDescent="0.25">
      <c r="H98" s="12"/>
      <c r="J98" s="12"/>
      <c r="L98" s="12"/>
      <c r="N98" s="12"/>
      <c r="P98" s="1"/>
    </row>
    <row r="99" spans="8:16" x14ac:dyDescent="0.25">
      <c r="H99" s="12"/>
      <c r="J99" s="12"/>
      <c r="L99" s="12"/>
      <c r="N99" s="12"/>
      <c r="P99" s="1"/>
    </row>
    <row r="100" spans="8:16" x14ac:dyDescent="0.25">
      <c r="H100" s="12"/>
      <c r="J100" s="12"/>
      <c r="L100" s="12"/>
      <c r="N100" s="12"/>
      <c r="P100" s="1"/>
    </row>
    <row r="101" spans="8:16" x14ac:dyDescent="0.25">
      <c r="H101" s="12"/>
      <c r="J101" s="12"/>
      <c r="L101" s="12"/>
      <c r="N101" s="12"/>
      <c r="P101" s="1"/>
    </row>
    <row r="102" spans="8:16" x14ac:dyDescent="0.25">
      <c r="H102" s="12"/>
      <c r="J102" s="12"/>
      <c r="L102" s="12"/>
      <c r="N102" s="12"/>
      <c r="P102" s="1"/>
    </row>
    <row r="103" spans="8:16" x14ac:dyDescent="0.25">
      <c r="H103" s="12"/>
      <c r="J103" s="12"/>
      <c r="L103" s="12"/>
      <c r="N103" s="12"/>
      <c r="P103" s="1"/>
    </row>
    <row r="104" spans="8:16" x14ac:dyDescent="0.25">
      <c r="H104" s="12"/>
      <c r="J104" s="12"/>
      <c r="L104" s="12"/>
      <c r="N104" s="12"/>
      <c r="P104" s="1"/>
    </row>
    <row r="105" spans="8:16" x14ac:dyDescent="0.25">
      <c r="H105" s="12"/>
      <c r="J105" s="12"/>
      <c r="L105" s="12"/>
      <c r="N105" s="12"/>
      <c r="P105" s="1"/>
    </row>
    <row r="106" spans="8:16" x14ac:dyDescent="0.25">
      <c r="H106" s="12"/>
      <c r="J106" s="12"/>
      <c r="L106" s="12"/>
      <c r="N106" s="12"/>
      <c r="P106" s="1"/>
    </row>
    <row r="107" spans="8:16" x14ac:dyDescent="0.25">
      <c r="H107" s="12"/>
      <c r="J107" s="12"/>
      <c r="L107" s="12"/>
      <c r="N107" s="12"/>
      <c r="P107" s="1"/>
    </row>
    <row r="108" spans="8:16" x14ac:dyDescent="0.25">
      <c r="H108" s="12"/>
      <c r="J108" s="12"/>
      <c r="L108" s="12"/>
      <c r="N108" s="12"/>
      <c r="P108" s="1"/>
    </row>
    <row r="109" spans="8:16" x14ac:dyDescent="0.25">
      <c r="H109" s="12"/>
      <c r="J109" s="12"/>
      <c r="L109" s="12"/>
      <c r="N109" s="12"/>
      <c r="P109" s="1"/>
    </row>
    <row r="110" spans="8:16" x14ac:dyDescent="0.25">
      <c r="H110" s="12"/>
      <c r="J110" s="12"/>
      <c r="L110" s="12"/>
      <c r="N110" s="12"/>
      <c r="P110" s="1"/>
    </row>
    <row r="111" spans="8:16" x14ac:dyDescent="0.25">
      <c r="H111" s="12"/>
      <c r="J111" s="12"/>
      <c r="L111" s="12"/>
      <c r="N111" s="12"/>
      <c r="P111" s="1"/>
    </row>
    <row r="112" spans="8:16" x14ac:dyDescent="0.25">
      <c r="H112" s="12"/>
      <c r="J112" s="12"/>
      <c r="L112" s="12"/>
      <c r="N112" s="12"/>
      <c r="P112" s="1"/>
    </row>
    <row r="113" spans="8:16" x14ac:dyDescent="0.25">
      <c r="H113" s="12"/>
      <c r="J113" s="12"/>
      <c r="L113" s="12"/>
      <c r="N113" s="12"/>
      <c r="P113" s="1"/>
    </row>
    <row r="114" spans="8:16" x14ac:dyDescent="0.25">
      <c r="H114" s="12"/>
      <c r="J114" s="12"/>
      <c r="L114" s="12"/>
      <c r="N114" s="12"/>
      <c r="P114" s="1"/>
    </row>
    <row r="115" spans="8:16" x14ac:dyDescent="0.25">
      <c r="H115" s="12"/>
      <c r="J115" s="12"/>
      <c r="L115" s="12"/>
      <c r="N115" s="12"/>
      <c r="P115" s="1"/>
    </row>
    <row r="116" spans="8:16" x14ac:dyDescent="0.25">
      <c r="H116" s="12"/>
      <c r="J116" s="12"/>
      <c r="L116" s="12"/>
      <c r="N116" s="12"/>
      <c r="P116" s="1"/>
    </row>
    <row r="117" spans="8:16" x14ac:dyDescent="0.25">
      <c r="H117" s="12"/>
      <c r="J117" s="12"/>
      <c r="L117" s="12"/>
      <c r="N117" s="12"/>
      <c r="P117" s="1"/>
    </row>
    <row r="118" spans="8:16" x14ac:dyDescent="0.25">
      <c r="H118" s="12"/>
      <c r="J118" s="12"/>
      <c r="L118" s="12"/>
      <c r="N118" s="12"/>
      <c r="P118" s="1"/>
    </row>
    <row r="119" spans="8:16" x14ac:dyDescent="0.25">
      <c r="H119" s="12"/>
      <c r="J119" s="12"/>
      <c r="L119" s="12"/>
      <c r="N119" s="12"/>
      <c r="P119" s="1"/>
    </row>
    <row r="120" spans="8:16" x14ac:dyDescent="0.25">
      <c r="H120" s="12"/>
      <c r="J120" s="12"/>
      <c r="L120" s="12"/>
      <c r="N120" s="12"/>
      <c r="P120" s="1"/>
    </row>
    <row r="121" spans="8:16" x14ac:dyDescent="0.25">
      <c r="H121" s="12"/>
      <c r="J121" s="12"/>
      <c r="L121" s="12"/>
      <c r="N121" s="12"/>
      <c r="P121" s="1"/>
    </row>
    <row r="122" spans="8:16" x14ac:dyDescent="0.25">
      <c r="H122" s="12"/>
      <c r="J122" s="12"/>
      <c r="L122" s="12"/>
      <c r="N122" s="12"/>
      <c r="P122" s="1"/>
    </row>
    <row r="123" spans="8:16" x14ac:dyDescent="0.25">
      <c r="H123" s="12"/>
      <c r="J123" s="12"/>
      <c r="L123" s="12"/>
      <c r="N123" s="12"/>
      <c r="P123" s="1"/>
    </row>
    <row r="124" spans="8:16" x14ac:dyDescent="0.25">
      <c r="H124" s="12"/>
      <c r="J124" s="12"/>
      <c r="L124" s="12"/>
      <c r="N124" s="12"/>
      <c r="P124" s="1"/>
    </row>
    <row r="125" spans="8:16" x14ac:dyDescent="0.25">
      <c r="H125" s="12"/>
      <c r="J125" s="12"/>
      <c r="L125" s="12"/>
      <c r="N125" s="12"/>
      <c r="P125" s="1"/>
    </row>
    <row r="126" spans="8:16" x14ac:dyDescent="0.25">
      <c r="H126" s="12"/>
      <c r="J126" s="12"/>
      <c r="L126" s="12"/>
      <c r="N126" s="12"/>
      <c r="P126" s="1"/>
    </row>
    <row r="127" spans="8:16" x14ac:dyDescent="0.25">
      <c r="H127" s="12"/>
      <c r="J127" s="12"/>
      <c r="L127" s="12"/>
      <c r="N127" s="12"/>
      <c r="P127" s="1"/>
    </row>
    <row r="128" spans="8:16" x14ac:dyDescent="0.25">
      <c r="H128" s="12"/>
      <c r="J128" s="12"/>
      <c r="L128" s="12"/>
      <c r="N128" s="12"/>
      <c r="P128" s="1"/>
    </row>
    <row r="129" spans="8:16" x14ac:dyDescent="0.25">
      <c r="H129" s="12"/>
      <c r="J129" s="12"/>
      <c r="L129" s="12"/>
      <c r="N129" s="12"/>
      <c r="P129" s="1"/>
    </row>
    <row r="130" spans="8:16" x14ac:dyDescent="0.25">
      <c r="H130" s="12"/>
      <c r="J130" s="12"/>
      <c r="L130" s="12"/>
      <c r="N130" s="12"/>
      <c r="P130" s="1"/>
    </row>
    <row r="131" spans="8:16" x14ac:dyDescent="0.25">
      <c r="H131" s="12"/>
      <c r="J131" s="12"/>
      <c r="L131" s="12"/>
      <c r="N131" s="12"/>
      <c r="P131" s="1"/>
    </row>
    <row r="132" spans="8:16" x14ac:dyDescent="0.25">
      <c r="H132" s="12"/>
      <c r="J132" s="12"/>
      <c r="L132" s="12"/>
      <c r="N132" s="12"/>
      <c r="P132" s="1"/>
    </row>
    <row r="133" spans="8:16" x14ac:dyDescent="0.25">
      <c r="H133" s="12"/>
      <c r="J133" s="12"/>
      <c r="L133" s="12"/>
      <c r="N133" s="12"/>
      <c r="P133" s="1"/>
    </row>
    <row r="134" spans="8:16" x14ac:dyDescent="0.25">
      <c r="H134" s="12"/>
      <c r="J134" s="12"/>
      <c r="L134" s="12"/>
      <c r="N134" s="12"/>
      <c r="P134" s="1"/>
    </row>
    <row r="135" spans="8:16" x14ac:dyDescent="0.25">
      <c r="H135" s="12"/>
      <c r="J135" s="12"/>
      <c r="L135" s="12"/>
      <c r="N135" s="12"/>
      <c r="P135" s="1"/>
    </row>
    <row r="136" spans="8:16" x14ac:dyDescent="0.25">
      <c r="H136" s="12"/>
      <c r="J136" s="12"/>
      <c r="L136" s="12"/>
      <c r="N136" s="12"/>
      <c r="P136" s="1"/>
    </row>
    <row r="137" spans="8:16" x14ac:dyDescent="0.25">
      <c r="H137" s="12"/>
      <c r="J137" s="12"/>
      <c r="L137" s="12"/>
      <c r="N137" s="12"/>
      <c r="P137" s="1"/>
    </row>
    <row r="138" spans="8:16" x14ac:dyDescent="0.25">
      <c r="H138" s="12"/>
      <c r="J138" s="12"/>
      <c r="L138" s="12"/>
      <c r="N138" s="12"/>
      <c r="P138" s="1"/>
    </row>
    <row r="139" spans="8:16" x14ac:dyDescent="0.25">
      <c r="H139" s="12"/>
      <c r="J139" s="12"/>
      <c r="L139" s="12"/>
      <c r="N139" s="12"/>
      <c r="P139" s="1"/>
    </row>
    <row r="140" spans="8:16" x14ac:dyDescent="0.25">
      <c r="H140" s="12"/>
      <c r="J140" s="12"/>
      <c r="L140" s="12"/>
      <c r="N140" s="12"/>
      <c r="P140" s="1"/>
    </row>
    <row r="141" spans="8:16" x14ac:dyDescent="0.25">
      <c r="H141" s="12"/>
      <c r="J141" s="12"/>
      <c r="L141" s="12"/>
      <c r="N141" s="12"/>
      <c r="P141" s="1"/>
    </row>
    <row r="142" spans="8:16" x14ac:dyDescent="0.25">
      <c r="H142" s="12"/>
      <c r="J142" s="12"/>
      <c r="L142" s="12"/>
      <c r="N142" s="12"/>
      <c r="P142" s="1"/>
    </row>
    <row r="143" spans="8:16" x14ac:dyDescent="0.25">
      <c r="H143" s="12"/>
      <c r="J143" s="12"/>
      <c r="L143" s="12"/>
      <c r="N143" s="12"/>
      <c r="P143" s="1"/>
    </row>
    <row r="144" spans="8:16" x14ac:dyDescent="0.25">
      <c r="H144" s="12"/>
      <c r="J144" s="12"/>
      <c r="L144" s="12"/>
      <c r="N144" s="12"/>
      <c r="P144" s="1"/>
    </row>
    <row r="145" spans="8:16" x14ac:dyDescent="0.25">
      <c r="H145" s="12"/>
      <c r="J145" s="12"/>
      <c r="L145" s="12"/>
      <c r="N145" s="12"/>
      <c r="P145" s="1"/>
    </row>
    <row r="146" spans="8:16" x14ac:dyDescent="0.25">
      <c r="H146" s="12"/>
      <c r="J146" s="12"/>
      <c r="L146" s="12"/>
      <c r="N146" s="12"/>
      <c r="P146" s="1"/>
    </row>
    <row r="147" spans="8:16" x14ac:dyDescent="0.25">
      <c r="H147" s="12"/>
      <c r="J147" s="12"/>
      <c r="L147" s="12"/>
      <c r="N147" s="12"/>
      <c r="P147" s="1"/>
    </row>
    <row r="148" spans="8:16" x14ac:dyDescent="0.25">
      <c r="H148" s="12"/>
      <c r="J148" s="12"/>
      <c r="L148" s="12"/>
      <c r="N148" s="12"/>
      <c r="P148" s="1"/>
    </row>
    <row r="149" spans="8:16" x14ac:dyDescent="0.25">
      <c r="H149" s="12"/>
      <c r="J149" s="12"/>
      <c r="L149" s="12"/>
      <c r="N149" s="12"/>
      <c r="P149" s="1"/>
    </row>
    <row r="150" spans="8:16" x14ac:dyDescent="0.25">
      <c r="H150" s="12"/>
      <c r="J150" s="12"/>
      <c r="L150" s="12"/>
      <c r="N150" s="12"/>
      <c r="P150" s="1"/>
    </row>
    <row r="151" spans="8:16" x14ac:dyDescent="0.25">
      <c r="H151" s="12"/>
      <c r="J151" s="12"/>
      <c r="L151" s="12"/>
      <c r="N151" s="12"/>
      <c r="P151" s="1"/>
    </row>
    <row r="152" spans="8:16" x14ac:dyDescent="0.25">
      <c r="H152" s="12"/>
      <c r="J152" s="12"/>
      <c r="L152" s="12"/>
      <c r="N152" s="12"/>
      <c r="P152" s="1"/>
    </row>
    <row r="153" spans="8:16" x14ac:dyDescent="0.25">
      <c r="H153" s="12"/>
      <c r="J153" s="12"/>
      <c r="L153" s="12"/>
      <c r="N153" s="12"/>
      <c r="P153" s="1"/>
    </row>
    <row r="154" spans="8:16" x14ac:dyDescent="0.25">
      <c r="H154" s="12"/>
      <c r="J154" s="12"/>
      <c r="L154" s="12"/>
      <c r="N154" s="12"/>
      <c r="P154" s="1"/>
    </row>
    <row r="155" spans="8:16" x14ac:dyDescent="0.25">
      <c r="H155" s="12"/>
      <c r="J155" s="12"/>
      <c r="L155" s="12"/>
      <c r="N155" s="12"/>
      <c r="P155" s="1"/>
    </row>
    <row r="156" spans="8:16" x14ac:dyDescent="0.25">
      <c r="H156" s="12"/>
      <c r="J156" s="12"/>
      <c r="L156" s="12"/>
      <c r="N156" s="12"/>
      <c r="P156" s="1"/>
    </row>
    <row r="157" spans="8:16" x14ac:dyDescent="0.25">
      <c r="H157" s="12"/>
      <c r="J157" s="12"/>
      <c r="L157" s="12"/>
      <c r="N157" s="12"/>
      <c r="P157" s="1"/>
    </row>
    <row r="158" spans="8:16" x14ac:dyDescent="0.25">
      <c r="H158" s="12"/>
      <c r="J158" s="12"/>
      <c r="L158" s="12"/>
      <c r="N158" s="12"/>
      <c r="P158" s="1"/>
    </row>
    <row r="159" spans="8:16" x14ac:dyDescent="0.25">
      <c r="H159" s="12"/>
      <c r="J159" s="12"/>
      <c r="L159" s="12"/>
      <c r="N159" s="12"/>
      <c r="P159" s="1"/>
    </row>
    <row r="160" spans="8:16" x14ac:dyDescent="0.25">
      <c r="H160" s="12"/>
      <c r="J160" s="12"/>
      <c r="L160" s="12"/>
      <c r="N160" s="12"/>
      <c r="P160" s="1"/>
    </row>
    <row r="161" spans="8:16" x14ac:dyDescent="0.25">
      <c r="H161" s="12"/>
      <c r="J161" s="12"/>
      <c r="L161" s="12"/>
      <c r="N161" s="12"/>
      <c r="P161" s="1"/>
    </row>
    <row r="162" spans="8:16" x14ac:dyDescent="0.25">
      <c r="H162" s="12"/>
      <c r="J162" s="12"/>
      <c r="L162" s="12"/>
      <c r="N162" s="12"/>
      <c r="P162" s="1"/>
    </row>
    <row r="163" spans="8:16" x14ac:dyDescent="0.25">
      <c r="H163" s="12"/>
      <c r="J163" s="12"/>
      <c r="L163" s="12"/>
      <c r="N163" s="12"/>
      <c r="P163" s="1"/>
    </row>
    <row r="164" spans="8:16" x14ac:dyDescent="0.25">
      <c r="H164" s="12"/>
      <c r="J164" s="12"/>
      <c r="L164" s="12"/>
      <c r="N164" s="12"/>
      <c r="P164" s="1"/>
    </row>
    <row r="165" spans="8:16" x14ac:dyDescent="0.25">
      <c r="H165" s="12"/>
      <c r="J165" s="12"/>
      <c r="L165" s="12"/>
      <c r="N165" s="12"/>
      <c r="P165" s="1"/>
    </row>
    <row r="166" spans="8:16" x14ac:dyDescent="0.25">
      <c r="H166" s="12"/>
      <c r="J166" s="12"/>
      <c r="L166" s="12"/>
      <c r="N166" s="12"/>
      <c r="P166" s="1"/>
    </row>
    <row r="167" spans="8:16" x14ac:dyDescent="0.25">
      <c r="H167" s="12"/>
      <c r="J167" s="12"/>
      <c r="L167" s="12"/>
      <c r="N167" s="12"/>
      <c r="P167" s="1"/>
    </row>
    <row r="168" spans="8:16" x14ac:dyDescent="0.25">
      <c r="H168" s="12"/>
      <c r="J168" s="12"/>
      <c r="L168" s="12"/>
      <c r="N168" s="12"/>
      <c r="P168" s="1"/>
    </row>
    <row r="169" spans="8:16" x14ac:dyDescent="0.25">
      <c r="H169" s="12"/>
      <c r="J169" s="12"/>
      <c r="L169" s="12"/>
      <c r="N169" s="12"/>
      <c r="P169" s="1"/>
    </row>
    <row r="170" spans="8:16" x14ac:dyDescent="0.25">
      <c r="H170" s="12"/>
      <c r="J170" s="12"/>
      <c r="L170" s="12"/>
      <c r="N170" s="12"/>
      <c r="P170" s="1"/>
    </row>
    <row r="171" spans="8:16" x14ac:dyDescent="0.25">
      <c r="H171" s="12"/>
      <c r="J171" s="12"/>
      <c r="L171" s="12"/>
      <c r="N171" s="12"/>
      <c r="P171" s="1"/>
    </row>
    <row r="172" spans="8:16" x14ac:dyDescent="0.25">
      <c r="H172" s="12"/>
      <c r="J172" s="12"/>
      <c r="L172" s="12"/>
      <c r="N172" s="12"/>
      <c r="P172" s="1"/>
    </row>
    <row r="173" spans="8:16" x14ac:dyDescent="0.25">
      <c r="H173" s="12"/>
      <c r="J173" s="12"/>
      <c r="L173" s="12"/>
      <c r="N173" s="12"/>
      <c r="P173" s="1"/>
    </row>
    <row r="174" spans="8:16" x14ac:dyDescent="0.25">
      <c r="H174" s="12"/>
      <c r="J174" s="12"/>
      <c r="L174" s="12"/>
      <c r="N174" s="12"/>
      <c r="P174" s="1"/>
    </row>
    <row r="175" spans="8:16" x14ac:dyDescent="0.25">
      <c r="H175" s="12"/>
      <c r="J175" s="12"/>
      <c r="L175" s="12"/>
      <c r="N175" s="12"/>
      <c r="P175" s="1"/>
    </row>
    <row r="176" spans="8:16" x14ac:dyDescent="0.25">
      <c r="H176" s="12"/>
      <c r="J176" s="12"/>
      <c r="L176" s="12"/>
      <c r="N176" s="12"/>
      <c r="P176" s="1"/>
    </row>
    <row r="177" spans="8:16" x14ac:dyDescent="0.25">
      <c r="H177" s="12"/>
      <c r="J177" s="12"/>
      <c r="L177" s="12"/>
      <c r="N177" s="12"/>
      <c r="P177" s="1"/>
    </row>
    <row r="178" spans="8:16" x14ac:dyDescent="0.25">
      <c r="H178" s="12"/>
      <c r="J178" s="12"/>
      <c r="L178" s="12"/>
      <c r="N178" s="12"/>
      <c r="P178" s="1"/>
    </row>
    <row r="179" spans="8:16" x14ac:dyDescent="0.25">
      <c r="H179" s="12"/>
      <c r="J179" s="12"/>
      <c r="L179" s="12"/>
      <c r="N179" s="12"/>
      <c r="P179" s="1"/>
    </row>
    <row r="180" spans="8:16" x14ac:dyDescent="0.25">
      <c r="H180" s="12"/>
      <c r="J180" s="12"/>
      <c r="L180" s="12"/>
      <c r="N180" s="12"/>
      <c r="P180" s="1"/>
    </row>
    <row r="181" spans="8:16" x14ac:dyDescent="0.25">
      <c r="H181" s="12"/>
      <c r="J181" s="12"/>
      <c r="L181" s="12"/>
      <c r="N181" s="12"/>
      <c r="P181" s="1"/>
    </row>
    <row r="182" spans="8:16" x14ac:dyDescent="0.25">
      <c r="H182" s="12"/>
      <c r="J182" s="12"/>
      <c r="L182" s="12"/>
      <c r="N182" s="12"/>
      <c r="P182" s="1"/>
    </row>
    <row r="183" spans="8:16" x14ac:dyDescent="0.25">
      <c r="H183" s="12"/>
      <c r="J183" s="12"/>
      <c r="L183" s="12"/>
      <c r="N183" s="12"/>
      <c r="P183" s="1"/>
    </row>
    <row r="184" spans="8:16" x14ac:dyDescent="0.25">
      <c r="H184" s="12"/>
      <c r="J184" s="12"/>
      <c r="L184" s="12"/>
      <c r="N184" s="12"/>
      <c r="P184" s="1"/>
    </row>
    <row r="185" spans="8:16" x14ac:dyDescent="0.25">
      <c r="H185" s="12"/>
      <c r="J185" s="12"/>
      <c r="L185" s="12"/>
      <c r="N185" s="12"/>
      <c r="P185" s="1"/>
    </row>
    <row r="186" spans="8:16" x14ac:dyDescent="0.25">
      <c r="H186" s="12"/>
      <c r="J186" s="12"/>
      <c r="L186" s="12"/>
      <c r="N186" s="12"/>
      <c r="P186" s="1"/>
    </row>
    <row r="187" spans="8:16" x14ac:dyDescent="0.25">
      <c r="H187" s="12"/>
      <c r="J187" s="12"/>
      <c r="L187" s="12"/>
      <c r="N187" s="12"/>
      <c r="P187" s="1"/>
    </row>
    <row r="188" spans="8:16" x14ac:dyDescent="0.25">
      <c r="H188" s="12"/>
      <c r="J188" s="12"/>
      <c r="L188" s="12"/>
      <c r="N188" s="12"/>
      <c r="P188" s="1"/>
    </row>
    <row r="189" spans="8:16" x14ac:dyDescent="0.25">
      <c r="H189" s="12"/>
      <c r="J189" s="12"/>
      <c r="L189" s="12"/>
      <c r="N189" s="12"/>
      <c r="P189" s="1"/>
    </row>
    <row r="190" spans="8:16" x14ac:dyDescent="0.25">
      <c r="H190" s="12"/>
      <c r="J190" s="12"/>
      <c r="L190" s="12"/>
      <c r="N190" s="12"/>
      <c r="P190" s="1"/>
    </row>
    <row r="191" spans="8:16" x14ac:dyDescent="0.25">
      <c r="H191" s="12"/>
      <c r="J191" s="12"/>
      <c r="L191" s="12"/>
      <c r="N191" s="12"/>
      <c r="P191" s="1"/>
    </row>
    <row r="192" spans="8:16" x14ac:dyDescent="0.25">
      <c r="H192" s="12"/>
      <c r="J192" s="12"/>
      <c r="L192" s="12"/>
      <c r="N192" s="12"/>
      <c r="P192" s="1"/>
    </row>
    <row r="193" spans="8:16" x14ac:dyDescent="0.25">
      <c r="H193" s="12"/>
      <c r="J193" s="12"/>
      <c r="L193" s="12"/>
      <c r="N193" s="12"/>
      <c r="P193" s="1"/>
    </row>
    <row r="194" spans="8:16" x14ac:dyDescent="0.25">
      <c r="H194" s="12"/>
      <c r="J194" s="12"/>
      <c r="L194" s="12"/>
      <c r="N194" s="12"/>
      <c r="P194" s="1"/>
    </row>
    <row r="195" spans="8:16" x14ac:dyDescent="0.25">
      <c r="H195" s="12"/>
      <c r="J195" s="12"/>
      <c r="L195" s="12"/>
      <c r="N195" s="12"/>
      <c r="P195" s="1"/>
    </row>
    <row r="196" spans="8:16" x14ac:dyDescent="0.25">
      <c r="H196" s="12"/>
      <c r="J196" s="12"/>
      <c r="L196" s="12"/>
      <c r="N196" s="12"/>
      <c r="P196" s="1"/>
    </row>
    <row r="197" spans="8:16" x14ac:dyDescent="0.25">
      <c r="H197" s="12"/>
      <c r="J197" s="12"/>
      <c r="L197" s="12"/>
      <c r="N197" s="12"/>
      <c r="P197" s="1"/>
    </row>
    <row r="198" spans="8:16" x14ac:dyDescent="0.25">
      <c r="H198" s="12"/>
      <c r="J198" s="12"/>
      <c r="L198" s="12"/>
      <c r="N198" s="12"/>
      <c r="P198" s="1"/>
    </row>
    <row r="199" spans="8:16" x14ac:dyDescent="0.25">
      <c r="H199" s="12"/>
      <c r="J199" s="12"/>
      <c r="L199" s="12"/>
      <c r="N199" s="12"/>
      <c r="P199" s="1"/>
    </row>
    <row r="200" spans="8:16" x14ac:dyDescent="0.25">
      <c r="H200" s="12"/>
      <c r="J200" s="12"/>
      <c r="L200" s="12"/>
      <c r="N200" s="12"/>
      <c r="P200" s="1"/>
    </row>
    <row r="201" spans="8:16" x14ac:dyDescent="0.25">
      <c r="H201" s="12"/>
      <c r="J201" s="12"/>
      <c r="L201" s="12"/>
      <c r="N201" s="12"/>
      <c r="P201" s="1"/>
    </row>
    <row r="202" spans="8:16" x14ac:dyDescent="0.25">
      <c r="H202" s="12"/>
      <c r="J202" s="12"/>
      <c r="L202" s="12"/>
      <c r="N202" s="12"/>
      <c r="P202" s="1"/>
    </row>
    <row r="203" spans="8:16" x14ac:dyDescent="0.25">
      <c r="H203" s="12"/>
      <c r="J203" s="12"/>
      <c r="L203" s="12"/>
      <c r="N203" s="12"/>
      <c r="P203" s="1"/>
    </row>
    <row r="204" spans="8:16" x14ac:dyDescent="0.25">
      <c r="H204" s="12"/>
      <c r="J204" s="12"/>
      <c r="L204" s="12"/>
      <c r="N204" s="12"/>
      <c r="P204" s="1"/>
    </row>
    <row r="205" spans="8:16" x14ac:dyDescent="0.25">
      <c r="H205" s="12"/>
      <c r="J205" s="12"/>
      <c r="L205" s="12"/>
      <c r="N205" s="12"/>
      <c r="P205" s="1"/>
    </row>
    <row r="206" spans="8:16" x14ac:dyDescent="0.25">
      <c r="H206" s="12"/>
      <c r="J206" s="12"/>
      <c r="L206" s="12"/>
      <c r="N206" s="12"/>
      <c r="P206" s="1"/>
    </row>
    <row r="207" spans="8:16" x14ac:dyDescent="0.25">
      <c r="H207" s="12"/>
      <c r="J207" s="12"/>
      <c r="L207" s="12"/>
      <c r="N207" s="12"/>
      <c r="P207" s="1"/>
    </row>
    <row r="208" spans="8:16" x14ac:dyDescent="0.25">
      <c r="H208" s="12"/>
      <c r="J208" s="12"/>
      <c r="L208" s="12"/>
      <c r="N208" s="12"/>
      <c r="P208" s="1"/>
    </row>
    <row r="209" spans="8:16" x14ac:dyDescent="0.25">
      <c r="H209" s="12"/>
      <c r="J209" s="12"/>
      <c r="L209" s="12"/>
      <c r="N209" s="12"/>
      <c r="P209" s="1"/>
    </row>
    <row r="210" spans="8:16" x14ac:dyDescent="0.25">
      <c r="H210" s="12"/>
      <c r="J210" s="12"/>
      <c r="L210" s="12"/>
      <c r="N210" s="12"/>
      <c r="P210" s="1"/>
    </row>
    <row r="211" spans="8:16" x14ac:dyDescent="0.25">
      <c r="H211" s="12"/>
      <c r="J211" s="12"/>
      <c r="L211" s="12"/>
      <c r="N211" s="12"/>
      <c r="P211" s="1"/>
    </row>
    <row r="212" spans="8:16" x14ac:dyDescent="0.25">
      <c r="H212" s="12"/>
      <c r="J212" s="12"/>
      <c r="L212" s="12"/>
      <c r="N212" s="12"/>
      <c r="P212" s="1"/>
    </row>
    <row r="213" spans="8:16" x14ac:dyDescent="0.25">
      <c r="H213" s="12"/>
      <c r="J213" s="12"/>
      <c r="L213" s="12"/>
      <c r="N213" s="12"/>
      <c r="P213" s="1"/>
    </row>
    <row r="214" spans="8:16" x14ac:dyDescent="0.25">
      <c r="H214" s="12"/>
      <c r="J214" s="12"/>
      <c r="L214" s="12"/>
      <c r="N214" s="12"/>
      <c r="P214" s="1"/>
    </row>
    <row r="215" spans="8:16" x14ac:dyDescent="0.25">
      <c r="H215" s="12"/>
      <c r="J215" s="12"/>
      <c r="L215" s="12"/>
      <c r="N215" s="12"/>
      <c r="P215" s="1"/>
    </row>
    <row r="216" spans="8:16" x14ac:dyDescent="0.25">
      <c r="H216" s="12"/>
      <c r="J216" s="12"/>
      <c r="L216" s="12"/>
      <c r="N216" s="12"/>
      <c r="P216" s="1"/>
    </row>
    <row r="217" spans="8:16" x14ac:dyDescent="0.25">
      <c r="H217" s="12"/>
      <c r="J217" s="12"/>
      <c r="L217" s="12"/>
      <c r="N217" s="12"/>
      <c r="P217" s="1"/>
    </row>
    <row r="218" spans="8:16" x14ac:dyDescent="0.25">
      <c r="H218" s="12"/>
      <c r="J218" s="12"/>
      <c r="L218" s="12"/>
      <c r="N218" s="12"/>
      <c r="P218" s="1"/>
    </row>
    <row r="219" spans="8:16" x14ac:dyDescent="0.25">
      <c r="H219" s="12"/>
      <c r="J219" s="12"/>
      <c r="L219" s="12"/>
      <c r="N219" s="12"/>
      <c r="P219" s="1"/>
    </row>
    <row r="220" spans="8:16" x14ac:dyDescent="0.25">
      <c r="H220" s="12"/>
      <c r="J220" s="12"/>
      <c r="L220" s="12"/>
      <c r="N220" s="12"/>
      <c r="P220" s="1"/>
    </row>
    <row r="221" spans="8:16" x14ac:dyDescent="0.25">
      <c r="H221" s="12"/>
      <c r="J221" s="12"/>
      <c r="L221" s="12"/>
      <c r="N221" s="12"/>
      <c r="P221" s="1"/>
    </row>
    <row r="222" spans="8:16" x14ac:dyDescent="0.25">
      <c r="H222" s="12"/>
      <c r="J222" s="12"/>
      <c r="L222" s="12"/>
      <c r="N222" s="12"/>
      <c r="P222" s="1"/>
    </row>
    <row r="223" spans="8:16" x14ac:dyDescent="0.25">
      <c r="H223" s="12"/>
      <c r="J223" s="12"/>
      <c r="L223" s="12"/>
      <c r="N223" s="12"/>
      <c r="P223" s="1"/>
    </row>
    <row r="224" spans="8:16" x14ac:dyDescent="0.25">
      <c r="H224" s="12"/>
      <c r="J224" s="12"/>
      <c r="L224" s="12"/>
      <c r="N224" s="12"/>
      <c r="P224" s="1"/>
    </row>
    <row r="225" spans="8:16" x14ac:dyDescent="0.25">
      <c r="H225" s="12"/>
      <c r="J225" s="12"/>
      <c r="L225" s="12"/>
      <c r="N225" s="12"/>
      <c r="P225" s="1"/>
    </row>
    <row r="226" spans="8:16" x14ac:dyDescent="0.25">
      <c r="H226" s="12"/>
      <c r="J226" s="12"/>
      <c r="L226" s="12"/>
      <c r="N226" s="12"/>
      <c r="P226" s="1"/>
    </row>
    <row r="227" spans="8:16" x14ac:dyDescent="0.25">
      <c r="H227" s="12"/>
      <c r="J227" s="12"/>
      <c r="L227" s="12"/>
      <c r="N227" s="12"/>
      <c r="P227" s="1"/>
    </row>
    <row r="228" spans="8:16" x14ac:dyDescent="0.25">
      <c r="H228" s="12"/>
      <c r="J228" s="12"/>
      <c r="L228" s="12"/>
      <c r="N228" s="12"/>
      <c r="P228" s="1"/>
    </row>
    <row r="229" spans="8:16" x14ac:dyDescent="0.25">
      <c r="H229" s="12"/>
      <c r="J229" s="12"/>
      <c r="L229" s="12"/>
      <c r="N229" s="12"/>
      <c r="P229" s="1"/>
    </row>
    <row r="230" spans="8:16" x14ac:dyDescent="0.25">
      <c r="H230" s="12"/>
      <c r="J230" s="12"/>
      <c r="L230" s="12"/>
      <c r="N230" s="12"/>
      <c r="P230" s="1"/>
    </row>
    <row r="231" spans="8:16" x14ac:dyDescent="0.25">
      <c r="H231" s="12"/>
      <c r="J231" s="12"/>
      <c r="L231" s="12"/>
      <c r="N231" s="12"/>
      <c r="P231" s="1"/>
    </row>
    <row r="232" spans="8:16" x14ac:dyDescent="0.25">
      <c r="H232" s="12"/>
      <c r="J232" s="12"/>
      <c r="L232" s="12"/>
      <c r="N232" s="12"/>
      <c r="P232" s="1"/>
    </row>
    <row r="233" spans="8:16" x14ac:dyDescent="0.25">
      <c r="H233" s="12"/>
      <c r="J233" s="12"/>
      <c r="L233" s="12"/>
      <c r="N233" s="12"/>
      <c r="P233" s="1"/>
    </row>
    <row r="234" spans="8:16" x14ac:dyDescent="0.25">
      <c r="H234" s="12"/>
      <c r="J234" s="12"/>
      <c r="L234" s="12"/>
      <c r="N234" s="12"/>
      <c r="P234" s="1"/>
    </row>
    <row r="235" spans="8:16" x14ac:dyDescent="0.25">
      <c r="H235" s="12"/>
      <c r="J235" s="12"/>
      <c r="L235" s="12"/>
      <c r="N235" s="12"/>
      <c r="P235" s="1"/>
    </row>
    <row r="236" spans="8:16" x14ac:dyDescent="0.25">
      <c r="H236" s="12"/>
      <c r="J236" s="12"/>
      <c r="L236" s="12"/>
      <c r="N236" s="12"/>
      <c r="P236" s="1"/>
    </row>
    <row r="237" spans="8:16" x14ac:dyDescent="0.25">
      <c r="H237" s="12"/>
      <c r="J237" s="12"/>
      <c r="L237" s="12"/>
      <c r="N237" s="12"/>
      <c r="P237" s="1"/>
    </row>
    <row r="238" spans="8:16" x14ac:dyDescent="0.25">
      <c r="H238" s="12"/>
      <c r="J238" s="12"/>
      <c r="L238" s="12"/>
      <c r="N238" s="12"/>
      <c r="P238" s="1"/>
    </row>
    <row r="239" spans="8:16" x14ac:dyDescent="0.25">
      <c r="H239" s="12"/>
      <c r="J239" s="12"/>
      <c r="L239" s="12"/>
      <c r="N239" s="12"/>
      <c r="P239" s="1"/>
    </row>
    <row r="240" spans="8:16" x14ac:dyDescent="0.25">
      <c r="H240" s="12"/>
      <c r="J240" s="12"/>
      <c r="L240" s="12"/>
      <c r="N240" s="12"/>
      <c r="P240" s="1"/>
    </row>
    <row r="241" spans="8:16" x14ac:dyDescent="0.25">
      <c r="H241" s="12"/>
      <c r="J241" s="12"/>
      <c r="L241" s="12"/>
      <c r="N241" s="12"/>
      <c r="P241" s="1"/>
    </row>
    <row r="242" spans="8:16" x14ac:dyDescent="0.25">
      <c r="H242" s="12"/>
      <c r="J242" s="12"/>
      <c r="L242" s="12"/>
      <c r="N242" s="12"/>
      <c r="P242" s="1"/>
    </row>
    <row r="243" spans="8:16" x14ac:dyDescent="0.25">
      <c r="H243" s="12"/>
      <c r="J243" s="12"/>
      <c r="L243" s="12"/>
      <c r="N243" s="12"/>
      <c r="P243" s="1"/>
    </row>
    <row r="244" spans="8:16" x14ac:dyDescent="0.25">
      <c r="H244" s="12"/>
      <c r="J244" s="12"/>
      <c r="L244" s="12"/>
      <c r="N244" s="12"/>
      <c r="P244" s="1"/>
    </row>
    <row r="245" spans="8:16" x14ac:dyDescent="0.25">
      <c r="H245" s="12"/>
      <c r="J245" s="12"/>
      <c r="L245" s="12"/>
      <c r="N245" s="12"/>
      <c r="P245" s="1"/>
    </row>
    <row r="246" spans="8:16" x14ac:dyDescent="0.25">
      <c r="H246" s="12"/>
      <c r="J246" s="12"/>
      <c r="L246" s="12"/>
      <c r="N246" s="12"/>
      <c r="P246" s="1"/>
    </row>
    <row r="247" spans="8:16" x14ac:dyDescent="0.25">
      <c r="H247" s="12"/>
      <c r="J247" s="12"/>
      <c r="L247" s="12"/>
      <c r="N247" s="12"/>
      <c r="P247" s="1"/>
    </row>
    <row r="248" spans="8:16" x14ac:dyDescent="0.25">
      <c r="H248" s="12"/>
      <c r="J248" s="12"/>
      <c r="L248" s="12"/>
      <c r="N248" s="12"/>
      <c r="P248" s="1"/>
    </row>
    <row r="249" spans="8:16" x14ac:dyDescent="0.25">
      <c r="H249" s="12"/>
      <c r="J249" s="12"/>
      <c r="L249" s="12"/>
      <c r="N249" s="12"/>
      <c r="P249" s="1"/>
    </row>
    <row r="250" spans="8:16" x14ac:dyDescent="0.25">
      <c r="H250" s="12"/>
      <c r="J250" s="12"/>
      <c r="L250" s="12"/>
      <c r="N250" s="12"/>
      <c r="P250" s="1"/>
    </row>
    <row r="251" spans="8:16" x14ac:dyDescent="0.25">
      <c r="H251" s="12"/>
      <c r="J251" s="12"/>
      <c r="L251" s="12"/>
      <c r="N251" s="12"/>
      <c r="P251" s="1"/>
    </row>
    <row r="252" spans="8:16" x14ac:dyDescent="0.25">
      <c r="H252" s="12"/>
      <c r="J252" s="12"/>
      <c r="L252" s="12"/>
      <c r="N252" s="12"/>
      <c r="P252" s="1"/>
    </row>
    <row r="253" spans="8:16" x14ac:dyDescent="0.25">
      <c r="H253" s="12"/>
      <c r="J253" s="12"/>
      <c r="L253" s="12"/>
      <c r="N253" s="12"/>
      <c r="P253" s="1"/>
    </row>
    <row r="254" spans="8:16" x14ac:dyDescent="0.25">
      <c r="H254" s="12"/>
      <c r="J254" s="12"/>
      <c r="L254" s="12"/>
      <c r="N254" s="12"/>
      <c r="P254" s="1"/>
    </row>
    <row r="255" spans="8:16" x14ac:dyDescent="0.25">
      <c r="H255" s="12"/>
      <c r="J255" s="12"/>
      <c r="L255" s="12"/>
      <c r="N255" s="12"/>
      <c r="P255" s="1"/>
    </row>
    <row r="256" spans="8:16" x14ac:dyDescent="0.25">
      <c r="H256" s="12"/>
      <c r="J256" s="12"/>
      <c r="L256" s="12"/>
      <c r="N256" s="12"/>
      <c r="P256" s="1"/>
    </row>
    <row r="257" spans="8:16" x14ac:dyDescent="0.25">
      <c r="H257" s="12"/>
      <c r="J257" s="12"/>
      <c r="L257" s="12"/>
      <c r="N257" s="12"/>
      <c r="P257" s="1"/>
    </row>
    <row r="258" spans="8:16" x14ac:dyDescent="0.25">
      <c r="H258" s="12"/>
      <c r="J258" s="12"/>
      <c r="L258" s="12"/>
      <c r="N258" s="12"/>
      <c r="P258" s="1"/>
    </row>
    <row r="259" spans="8:16" x14ac:dyDescent="0.25">
      <c r="H259" s="12"/>
      <c r="J259" s="12"/>
      <c r="L259" s="12"/>
      <c r="N259" s="12"/>
      <c r="P259" s="1"/>
    </row>
    <row r="260" spans="8:16" x14ac:dyDescent="0.25">
      <c r="H260" s="12"/>
      <c r="J260" s="12"/>
      <c r="L260" s="12"/>
      <c r="N260" s="12"/>
      <c r="P260" s="1"/>
    </row>
    <row r="261" spans="8:16" x14ac:dyDescent="0.25">
      <c r="H261" s="12"/>
      <c r="J261" s="12"/>
      <c r="L261" s="12"/>
      <c r="N261" s="12"/>
      <c r="P261" s="1"/>
    </row>
    <row r="262" spans="8:16" x14ac:dyDescent="0.25">
      <c r="H262" s="12"/>
      <c r="J262" s="12"/>
      <c r="L262" s="12"/>
      <c r="N262" s="12"/>
      <c r="P262" s="1"/>
    </row>
    <row r="263" spans="8:16" x14ac:dyDescent="0.25">
      <c r="H263" s="12"/>
      <c r="J263" s="12"/>
      <c r="L263" s="12"/>
      <c r="N263" s="12"/>
      <c r="P263" s="1"/>
    </row>
    <row r="264" spans="8:16" x14ac:dyDescent="0.25">
      <c r="H264" s="12"/>
      <c r="J264" s="12"/>
      <c r="L264" s="12"/>
      <c r="N264" s="12"/>
      <c r="P264" s="1"/>
    </row>
    <row r="265" spans="8:16" x14ac:dyDescent="0.25">
      <c r="H265" s="12"/>
      <c r="J265" s="12"/>
      <c r="L265" s="12"/>
      <c r="N265" s="12"/>
      <c r="P265" s="1"/>
    </row>
    <row r="266" spans="8:16" x14ac:dyDescent="0.25">
      <c r="H266" s="12"/>
      <c r="J266" s="12"/>
      <c r="L266" s="12"/>
      <c r="N266" s="12"/>
      <c r="P266" s="1"/>
    </row>
    <row r="267" spans="8:16" x14ac:dyDescent="0.25">
      <c r="H267" s="12"/>
      <c r="J267" s="12"/>
      <c r="L267" s="12"/>
      <c r="N267" s="12"/>
      <c r="P267" s="1"/>
    </row>
    <row r="268" spans="8:16" x14ac:dyDescent="0.25">
      <c r="H268" s="12"/>
      <c r="J268" s="12"/>
      <c r="L268" s="12"/>
      <c r="N268" s="12"/>
      <c r="P268" s="1"/>
    </row>
    <row r="269" spans="8:16" x14ac:dyDescent="0.25">
      <c r="H269" s="12"/>
      <c r="J269" s="12"/>
      <c r="L269" s="12"/>
      <c r="N269" s="12"/>
      <c r="P269" s="1"/>
    </row>
    <row r="270" spans="8:16" x14ac:dyDescent="0.25">
      <c r="H270" s="12"/>
      <c r="J270" s="12"/>
      <c r="L270" s="12"/>
      <c r="N270" s="12"/>
      <c r="P270" s="1"/>
    </row>
    <row r="271" spans="8:16" x14ac:dyDescent="0.25">
      <c r="H271" s="12"/>
      <c r="J271" s="12"/>
      <c r="L271" s="12"/>
      <c r="N271" s="12"/>
      <c r="P271" s="1"/>
    </row>
    <row r="272" spans="8:16" x14ac:dyDescent="0.25">
      <c r="H272" s="12"/>
      <c r="J272" s="12"/>
      <c r="L272" s="12"/>
      <c r="N272" s="12"/>
      <c r="P272" s="1"/>
    </row>
    <row r="273" spans="8:16" x14ac:dyDescent="0.25">
      <c r="H273" s="12"/>
      <c r="J273" s="12"/>
      <c r="L273" s="12"/>
      <c r="N273" s="12"/>
      <c r="P273" s="1"/>
    </row>
    <row r="274" spans="8:16" x14ac:dyDescent="0.25">
      <c r="H274" s="12"/>
      <c r="J274" s="12"/>
      <c r="L274" s="12"/>
      <c r="N274" s="12"/>
      <c r="P274" s="1"/>
    </row>
    <row r="275" spans="8:16" x14ac:dyDescent="0.25">
      <c r="H275" s="12"/>
      <c r="J275" s="12"/>
      <c r="L275" s="12"/>
      <c r="N275" s="12"/>
      <c r="P275" s="1"/>
    </row>
    <row r="276" spans="8:16" x14ac:dyDescent="0.25">
      <c r="H276" s="12"/>
      <c r="J276" s="12"/>
      <c r="L276" s="12"/>
      <c r="N276" s="12"/>
      <c r="P276" s="1"/>
    </row>
    <row r="277" spans="8:16" x14ac:dyDescent="0.25">
      <c r="H277" s="12"/>
      <c r="J277" s="12"/>
      <c r="L277" s="12"/>
      <c r="N277" s="12"/>
      <c r="P277" s="1"/>
    </row>
    <row r="278" spans="8:16" x14ac:dyDescent="0.25">
      <c r="H278" s="12"/>
      <c r="J278" s="12"/>
      <c r="L278" s="12"/>
      <c r="N278" s="12"/>
      <c r="P278" s="1"/>
    </row>
    <row r="279" spans="8:16" x14ac:dyDescent="0.25">
      <c r="H279" s="12"/>
      <c r="J279" s="12"/>
      <c r="L279" s="12"/>
      <c r="N279" s="12"/>
      <c r="P279" s="1"/>
    </row>
    <row r="280" spans="8:16" x14ac:dyDescent="0.25">
      <c r="H280" s="12"/>
      <c r="J280" s="12"/>
      <c r="L280" s="12"/>
      <c r="N280" s="12"/>
      <c r="P280" s="1"/>
    </row>
    <row r="281" spans="8:16" x14ac:dyDescent="0.25">
      <c r="H281" s="12"/>
      <c r="J281" s="12"/>
      <c r="L281" s="12"/>
      <c r="N281" s="12"/>
      <c r="P281" s="1"/>
    </row>
    <row r="282" spans="8:16" x14ac:dyDescent="0.25">
      <c r="H282" s="12"/>
      <c r="J282" s="12"/>
      <c r="L282" s="12"/>
      <c r="N282" s="12"/>
      <c r="P282" s="1"/>
    </row>
    <row r="283" spans="8:16" x14ac:dyDescent="0.25">
      <c r="H283" s="12"/>
      <c r="J283" s="12"/>
      <c r="L283" s="12"/>
      <c r="N283" s="12"/>
      <c r="P283" s="1"/>
    </row>
    <row r="284" spans="8:16" x14ac:dyDescent="0.25">
      <c r="H284" s="12"/>
      <c r="J284" s="12"/>
      <c r="L284" s="12"/>
      <c r="N284" s="12"/>
      <c r="P284" s="1"/>
    </row>
    <row r="285" spans="8:16" x14ac:dyDescent="0.25">
      <c r="H285" s="12"/>
      <c r="J285" s="12"/>
      <c r="L285" s="12"/>
      <c r="N285" s="12"/>
      <c r="P285" s="1"/>
    </row>
    <row r="286" spans="8:16" x14ac:dyDescent="0.25">
      <c r="H286" s="12"/>
      <c r="J286" s="12"/>
      <c r="L286" s="12"/>
      <c r="N286" s="12"/>
      <c r="P286" s="1"/>
    </row>
    <row r="287" spans="8:16" x14ac:dyDescent="0.25">
      <c r="H287" s="12"/>
      <c r="J287" s="12"/>
      <c r="L287" s="12"/>
      <c r="N287" s="12"/>
      <c r="P287" s="1"/>
    </row>
    <row r="288" spans="8:16" x14ac:dyDescent="0.25">
      <c r="H288" s="12"/>
      <c r="J288" s="12"/>
      <c r="L288" s="12"/>
      <c r="N288" s="12"/>
      <c r="P288" s="1"/>
    </row>
    <row r="289" spans="8:16" x14ac:dyDescent="0.25">
      <c r="H289" s="12"/>
      <c r="J289" s="12"/>
      <c r="L289" s="12"/>
      <c r="N289" s="12"/>
      <c r="P289" s="1"/>
    </row>
    <row r="290" spans="8:16" x14ac:dyDescent="0.25">
      <c r="H290" s="12"/>
      <c r="J290" s="12"/>
      <c r="L290" s="12"/>
      <c r="N290" s="12"/>
      <c r="P290" s="1"/>
    </row>
    <row r="291" spans="8:16" x14ac:dyDescent="0.25">
      <c r="H291" s="12"/>
      <c r="J291" s="12"/>
      <c r="L291" s="12"/>
      <c r="N291" s="12"/>
      <c r="P291" s="1"/>
    </row>
    <row r="292" spans="8:16" x14ac:dyDescent="0.25">
      <c r="H292" s="12"/>
      <c r="J292" s="12"/>
      <c r="L292" s="12"/>
      <c r="N292" s="12"/>
      <c r="P292" s="1"/>
    </row>
    <row r="293" spans="8:16" x14ac:dyDescent="0.25">
      <c r="H293" s="12"/>
      <c r="J293" s="12"/>
      <c r="L293" s="12"/>
      <c r="N293" s="12"/>
      <c r="P293" s="1"/>
    </row>
    <row r="294" spans="8:16" x14ac:dyDescent="0.25">
      <c r="H294" s="12"/>
      <c r="J294" s="12"/>
      <c r="L294" s="12"/>
      <c r="N294" s="12"/>
      <c r="P294" s="1"/>
    </row>
    <row r="295" spans="8:16" x14ac:dyDescent="0.25">
      <c r="H295" s="12"/>
      <c r="J295" s="12"/>
      <c r="L295" s="12"/>
      <c r="N295" s="12"/>
      <c r="P295" s="1"/>
    </row>
    <row r="296" spans="8:16" x14ac:dyDescent="0.25">
      <c r="H296" s="12"/>
      <c r="J296" s="12"/>
      <c r="L296" s="12"/>
      <c r="N296" s="12"/>
      <c r="P296" s="1"/>
    </row>
    <row r="297" spans="8:16" x14ac:dyDescent="0.25">
      <c r="H297" s="12"/>
      <c r="J297" s="12"/>
      <c r="L297" s="12"/>
      <c r="N297" s="12"/>
      <c r="P297" s="1"/>
    </row>
    <row r="298" spans="8:16" x14ac:dyDescent="0.25">
      <c r="H298" s="12"/>
      <c r="J298" s="12"/>
      <c r="L298" s="12"/>
      <c r="N298" s="12"/>
      <c r="P298" s="1"/>
    </row>
    <row r="299" spans="8:16" x14ac:dyDescent="0.25">
      <c r="H299" s="12"/>
      <c r="J299" s="12"/>
      <c r="L299" s="12"/>
      <c r="N299" s="12"/>
      <c r="P299" s="1"/>
    </row>
    <row r="300" spans="8:16" x14ac:dyDescent="0.25">
      <c r="H300" s="12"/>
      <c r="J300" s="12"/>
      <c r="L300" s="12"/>
      <c r="N300" s="12"/>
      <c r="P300" s="1"/>
    </row>
    <row r="301" spans="8:16" x14ac:dyDescent="0.25">
      <c r="H301" s="12"/>
      <c r="J301" s="12"/>
      <c r="L301" s="12"/>
      <c r="N301" s="12"/>
      <c r="P301" s="1"/>
    </row>
    <row r="302" spans="8:16" x14ac:dyDescent="0.25">
      <c r="H302" s="12"/>
      <c r="J302" s="12"/>
      <c r="L302" s="12"/>
      <c r="N302" s="12"/>
      <c r="P302" s="1"/>
    </row>
    <row r="303" spans="8:16" x14ac:dyDescent="0.25">
      <c r="H303" s="12"/>
      <c r="J303" s="12"/>
      <c r="L303" s="12"/>
      <c r="N303" s="12"/>
      <c r="P303" s="1"/>
    </row>
    <row r="304" spans="8:16" x14ac:dyDescent="0.25">
      <c r="H304" s="12"/>
      <c r="J304" s="12"/>
      <c r="L304" s="12"/>
      <c r="N304" s="12"/>
      <c r="P304" s="1"/>
    </row>
    <row r="305" spans="8:16" x14ac:dyDescent="0.25">
      <c r="H305" s="12"/>
      <c r="J305" s="12"/>
      <c r="L305" s="12"/>
      <c r="N305" s="12"/>
      <c r="P305" s="1"/>
    </row>
    <row r="306" spans="8:16" x14ac:dyDescent="0.25">
      <c r="H306" s="12"/>
      <c r="J306" s="12"/>
      <c r="L306" s="12"/>
      <c r="N306" s="12"/>
      <c r="P306" s="1"/>
    </row>
    <row r="307" spans="8:16" x14ac:dyDescent="0.25">
      <c r="H307" s="12"/>
      <c r="J307" s="12"/>
      <c r="L307" s="12"/>
      <c r="N307" s="12"/>
      <c r="P307" s="1"/>
    </row>
    <row r="308" spans="8:16" x14ac:dyDescent="0.25">
      <c r="H308" s="12"/>
      <c r="J308" s="12"/>
      <c r="L308" s="12"/>
      <c r="N308" s="12"/>
      <c r="P308" s="1"/>
    </row>
    <row r="309" spans="8:16" x14ac:dyDescent="0.25">
      <c r="H309" s="12"/>
      <c r="J309" s="12"/>
      <c r="L309" s="12"/>
      <c r="N309" s="12"/>
      <c r="P309" s="1"/>
    </row>
    <row r="310" spans="8:16" x14ac:dyDescent="0.25">
      <c r="H310" s="12"/>
      <c r="J310" s="12"/>
      <c r="L310" s="12"/>
      <c r="N310" s="12"/>
      <c r="P310" s="1"/>
    </row>
    <row r="311" spans="8:16" x14ac:dyDescent="0.25">
      <c r="H311" s="12"/>
      <c r="J311" s="12"/>
      <c r="L311" s="12"/>
      <c r="N311" s="12"/>
      <c r="P311" s="1"/>
    </row>
    <row r="312" spans="8:16" x14ac:dyDescent="0.25">
      <c r="H312" s="12"/>
      <c r="J312" s="12"/>
      <c r="L312" s="12"/>
      <c r="N312" s="12"/>
      <c r="P312" s="1"/>
    </row>
    <row r="313" spans="8:16" x14ac:dyDescent="0.25">
      <c r="H313" s="12"/>
      <c r="J313" s="12"/>
      <c r="L313" s="12"/>
      <c r="N313" s="12"/>
      <c r="P313" s="1"/>
    </row>
    <row r="314" spans="8:16" x14ac:dyDescent="0.25">
      <c r="H314" s="12"/>
      <c r="J314" s="12"/>
      <c r="L314" s="12"/>
      <c r="N314" s="12"/>
      <c r="P314" s="1"/>
    </row>
    <row r="315" spans="8:16" x14ac:dyDescent="0.25">
      <c r="H315" s="12"/>
      <c r="J315" s="12"/>
      <c r="L315" s="12"/>
      <c r="N315" s="12"/>
      <c r="P315" s="1"/>
    </row>
    <row r="316" spans="8:16" x14ac:dyDescent="0.25">
      <c r="H316" s="12"/>
      <c r="J316" s="12"/>
      <c r="L316" s="12"/>
      <c r="N316" s="12"/>
      <c r="P316" s="1"/>
    </row>
    <row r="317" spans="8:16" x14ac:dyDescent="0.25">
      <c r="H317" s="12"/>
      <c r="J317" s="12"/>
      <c r="L317" s="12"/>
      <c r="N317" s="12"/>
      <c r="P317" s="1"/>
    </row>
    <row r="318" spans="8:16" x14ac:dyDescent="0.25">
      <c r="H318" s="12"/>
      <c r="J318" s="12"/>
      <c r="L318" s="12"/>
      <c r="N318" s="12"/>
      <c r="P318" s="1"/>
    </row>
    <row r="319" spans="8:16" x14ac:dyDescent="0.25">
      <c r="H319" s="12"/>
      <c r="J319" s="12"/>
      <c r="L319" s="12"/>
      <c r="N319" s="12"/>
      <c r="P319" s="1"/>
    </row>
    <row r="320" spans="8:16" x14ac:dyDescent="0.25">
      <c r="H320" s="12"/>
      <c r="J320" s="12"/>
      <c r="L320" s="12"/>
      <c r="N320" s="12"/>
      <c r="P320" s="1"/>
    </row>
    <row r="321" spans="8:16" x14ac:dyDescent="0.25">
      <c r="H321" s="12"/>
      <c r="J321" s="12"/>
      <c r="L321" s="12"/>
      <c r="N321" s="12"/>
      <c r="P321" s="1"/>
    </row>
    <row r="322" spans="8:16" x14ac:dyDescent="0.25">
      <c r="H322" s="12"/>
      <c r="J322" s="12"/>
      <c r="L322" s="12"/>
      <c r="N322" s="12"/>
      <c r="P322" s="1"/>
    </row>
    <row r="323" spans="8:16" x14ac:dyDescent="0.25">
      <c r="H323" s="12"/>
      <c r="J323" s="12"/>
      <c r="L323" s="12"/>
      <c r="N323" s="12"/>
      <c r="P323" s="1"/>
    </row>
    <row r="324" spans="8:16" x14ac:dyDescent="0.25">
      <c r="H324" s="12"/>
      <c r="J324" s="12"/>
      <c r="L324" s="12"/>
      <c r="N324" s="12"/>
      <c r="P324" s="1"/>
    </row>
    <row r="325" spans="8:16" x14ac:dyDescent="0.25">
      <c r="H325" s="12"/>
      <c r="J325" s="12"/>
      <c r="L325" s="12"/>
      <c r="N325" s="12"/>
      <c r="P325" s="1"/>
    </row>
    <row r="326" spans="8:16" x14ac:dyDescent="0.25">
      <c r="H326" s="12"/>
      <c r="J326" s="12"/>
      <c r="L326" s="12"/>
      <c r="N326" s="12"/>
      <c r="P326" s="1"/>
    </row>
    <row r="327" spans="8:16" x14ac:dyDescent="0.25">
      <c r="H327" s="12"/>
      <c r="J327" s="12"/>
      <c r="L327" s="12"/>
      <c r="N327" s="12"/>
      <c r="P327" s="1"/>
    </row>
    <row r="328" spans="8:16" x14ac:dyDescent="0.25">
      <c r="H328" s="12"/>
      <c r="J328" s="12"/>
      <c r="L328" s="12"/>
      <c r="N328" s="12"/>
      <c r="P328" s="1"/>
    </row>
    <row r="329" spans="8:16" x14ac:dyDescent="0.25">
      <c r="H329" s="12"/>
      <c r="J329" s="12"/>
      <c r="L329" s="12"/>
      <c r="N329" s="12"/>
      <c r="P329" s="1"/>
    </row>
    <row r="330" spans="8:16" x14ac:dyDescent="0.25">
      <c r="H330" s="12"/>
      <c r="J330" s="12"/>
      <c r="L330" s="12"/>
      <c r="N330" s="12"/>
      <c r="P330" s="1"/>
    </row>
    <row r="331" spans="8:16" x14ac:dyDescent="0.25">
      <c r="H331" s="12"/>
      <c r="J331" s="12"/>
      <c r="L331" s="12"/>
      <c r="N331" s="12"/>
      <c r="P331" s="1"/>
    </row>
    <row r="332" spans="8:16" x14ac:dyDescent="0.25">
      <c r="H332" s="12"/>
      <c r="J332" s="12"/>
      <c r="L332" s="12"/>
      <c r="N332" s="12"/>
      <c r="P332" s="1"/>
    </row>
    <row r="333" spans="8:16" x14ac:dyDescent="0.25">
      <c r="H333" s="12"/>
      <c r="J333" s="12"/>
      <c r="L333" s="12"/>
      <c r="N333" s="12"/>
      <c r="P333" s="1"/>
    </row>
    <row r="334" spans="8:16" x14ac:dyDescent="0.25">
      <c r="H334" s="12"/>
      <c r="J334" s="12"/>
      <c r="L334" s="12"/>
      <c r="N334" s="12"/>
      <c r="P334" s="1"/>
    </row>
    <row r="335" spans="8:16" x14ac:dyDescent="0.25">
      <c r="H335" s="12"/>
      <c r="J335" s="12"/>
      <c r="L335" s="12"/>
      <c r="N335" s="12"/>
      <c r="P335" s="1"/>
    </row>
    <row r="336" spans="8:16" x14ac:dyDescent="0.25">
      <c r="H336" s="12"/>
      <c r="J336" s="12"/>
      <c r="L336" s="12"/>
      <c r="N336" s="12"/>
      <c r="P336" s="1"/>
    </row>
    <row r="337" spans="8:16" x14ac:dyDescent="0.25">
      <c r="H337" s="12"/>
      <c r="J337" s="12"/>
      <c r="L337" s="12"/>
      <c r="N337" s="12"/>
      <c r="P337" s="1"/>
    </row>
    <row r="338" spans="8:16" x14ac:dyDescent="0.25">
      <c r="H338" s="12"/>
      <c r="J338" s="12"/>
      <c r="L338" s="12"/>
      <c r="N338" s="12"/>
      <c r="P338" s="1"/>
    </row>
    <row r="339" spans="8:16" x14ac:dyDescent="0.25">
      <c r="H339" s="12"/>
      <c r="J339" s="12"/>
      <c r="L339" s="12"/>
      <c r="N339" s="12"/>
      <c r="P339" s="1"/>
    </row>
    <row r="340" spans="8:16" x14ac:dyDescent="0.25">
      <c r="H340" s="12"/>
      <c r="J340" s="12"/>
      <c r="L340" s="12"/>
      <c r="N340" s="12"/>
      <c r="P340" s="1"/>
    </row>
    <row r="341" spans="8:16" x14ac:dyDescent="0.25">
      <c r="H341" s="12"/>
      <c r="J341" s="12"/>
      <c r="L341" s="12"/>
      <c r="N341" s="12"/>
      <c r="P341" s="1"/>
    </row>
    <row r="342" spans="8:16" x14ac:dyDescent="0.25">
      <c r="H342" s="12"/>
      <c r="J342" s="12"/>
      <c r="L342" s="12"/>
      <c r="N342" s="12"/>
      <c r="P342" s="1"/>
    </row>
    <row r="343" spans="8:16" x14ac:dyDescent="0.25">
      <c r="H343" s="12"/>
      <c r="J343" s="12"/>
      <c r="L343" s="12"/>
      <c r="N343" s="12"/>
      <c r="P343" s="1"/>
    </row>
    <row r="344" spans="8:16" x14ac:dyDescent="0.25">
      <c r="H344" s="12"/>
      <c r="J344" s="12"/>
      <c r="L344" s="12"/>
      <c r="N344" s="12"/>
      <c r="P344" s="1"/>
    </row>
    <row r="345" spans="8:16" x14ac:dyDescent="0.25">
      <c r="H345" s="12"/>
      <c r="J345" s="12"/>
      <c r="L345" s="12"/>
      <c r="N345" s="12"/>
      <c r="P345" s="1"/>
    </row>
    <row r="346" spans="8:16" x14ac:dyDescent="0.25">
      <c r="H346" s="12"/>
      <c r="J346" s="12"/>
      <c r="L346" s="12"/>
      <c r="N346" s="12"/>
      <c r="P346" s="1"/>
    </row>
    <row r="347" spans="8:16" x14ac:dyDescent="0.25">
      <c r="H347" s="12"/>
      <c r="J347" s="12"/>
      <c r="L347" s="12"/>
      <c r="N347" s="12"/>
      <c r="P347" s="1"/>
    </row>
    <row r="348" spans="8:16" x14ac:dyDescent="0.25">
      <c r="H348" s="12"/>
      <c r="J348" s="12"/>
      <c r="L348" s="12"/>
      <c r="N348" s="12"/>
      <c r="P348" s="1"/>
    </row>
    <row r="349" spans="8:16" x14ac:dyDescent="0.25">
      <c r="H349" s="12"/>
      <c r="J349" s="12"/>
      <c r="L349" s="12"/>
      <c r="N349" s="12"/>
      <c r="P349" s="1"/>
    </row>
    <row r="350" spans="8:16" x14ac:dyDescent="0.25">
      <c r="H350" s="12"/>
      <c r="J350" s="12"/>
      <c r="L350" s="12"/>
      <c r="N350" s="12"/>
      <c r="P350" s="1"/>
    </row>
    <row r="351" spans="8:16" x14ac:dyDescent="0.25">
      <c r="H351" s="12"/>
      <c r="J351" s="12"/>
      <c r="L351" s="12"/>
      <c r="N351" s="12"/>
      <c r="P351" s="1"/>
    </row>
    <row r="352" spans="8:16" x14ac:dyDescent="0.25">
      <c r="H352" s="12"/>
      <c r="J352" s="12"/>
      <c r="L352" s="12"/>
      <c r="N352" s="12"/>
      <c r="P352" s="1"/>
    </row>
    <row r="353" spans="8:16" x14ac:dyDescent="0.25">
      <c r="H353" s="12"/>
      <c r="J353" s="12"/>
      <c r="L353" s="12"/>
      <c r="N353" s="12"/>
      <c r="P353" s="1"/>
    </row>
    <row r="354" spans="8:16" x14ac:dyDescent="0.25">
      <c r="H354" s="12"/>
      <c r="J354" s="12"/>
      <c r="L354" s="12"/>
      <c r="N354" s="12"/>
      <c r="P354" s="1"/>
    </row>
    <row r="355" spans="8:16" x14ac:dyDescent="0.25">
      <c r="H355" s="12"/>
      <c r="J355" s="12"/>
      <c r="L355" s="12"/>
      <c r="N355" s="12"/>
      <c r="P355" s="1"/>
    </row>
    <row r="356" spans="8:16" x14ac:dyDescent="0.25">
      <c r="H356" s="12"/>
      <c r="J356" s="12"/>
      <c r="L356" s="12"/>
      <c r="N356" s="12"/>
      <c r="P356" s="1"/>
    </row>
    <row r="357" spans="8:16" x14ac:dyDescent="0.25">
      <c r="H357" s="12"/>
      <c r="J357" s="12"/>
      <c r="L357" s="12"/>
      <c r="N357" s="12"/>
      <c r="P357" s="1"/>
    </row>
    <row r="358" spans="8:16" x14ac:dyDescent="0.25">
      <c r="H358" s="12"/>
      <c r="J358" s="12"/>
      <c r="L358" s="12"/>
      <c r="N358" s="12"/>
      <c r="P358" s="1"/>
    </row>
    <row r="359" spans="8:16" x14ac:dyDescent="0.25">
      <c r="H359" s="12"/>
      <c r="J359" s="12"/>
      <c r="L359" s="12"/>
      <c r="N359" s="12"/>
      <c r="P359" s="1"/>
    </row>
    <row r="360" spans="8:16" x14ac:dyDescent="0.25">
      <c r="H360" s="12"/>
      <c r="J360" s="12"/>
      <c r="L360" s="12"/>
      <c r="N360" s="12"/>
      <c r="P360" s="1"/>
    </row>
    <row r="361" spans="8:16" x14ac:dyDescent="0.25">
      <c r="H361" s="12"/>
      <c r="J361" s="12"/>
      <c r="L361" s="12"/>
      <c r="N361" s="12"/>
      <c r="P361" s="1"/>
    </row>
    <row r="362" spans="8:16" x14ac:dyDescent="0.25">
      <c r="H362" s="12"/>
      <c r="J362" s="12"/>
      <c r="L362" s="12"/>
      <c r="N362" s="12"/>
      <c r="P362" s="1"/>
    </row>
    <row r="363" spans="8:16" x14ac:dyDescent="0.25">
      <c r="H363" s="12"/>
      <c r="J363" s="12"/>
      <c r="L363" s="12"/>
      <c r="N363" s="12"/>
      <c r="P363" s="1"/>
    </row>
    <row r="364" spans="8:16" x14ac:dyDescent="0.25">
      <c r="H364" s="12"/>
      <c r="J364" s="12"/>
      <c r="L364" s="12"/>
      <c r="N364" s="12"/>
      <c r="P364" s="1"/>
    </row>
    <row r="365" spans="8:16" x14ac:dyDescent="0.25">
      <c r="H365" s="12"/>
      <c r="J365" s="12"/>
      <c r="L365" s="12"/>
      <c r="N365" s="12"/>
      <c r="P365" s="1"/>
    </row>
    <row r="366" spans="8:16" x14ac:dyDescent="0.25">
      <c r="H366" s="12"/>
      <c r="J366" s="12"/>
      <c r="L366" s="12"/>
      <c r="N366" s="12"/>
      <c r="P366" s="1"/>
    </row>
    <row r="367" spans="8:16" x14ac:dyDescent="0.25">
      <c r="H367" s="12"/>
      <c r="J367" s="12"/>
      <c r="L367" s="12"/>
      <c r="N367" s="12"/>
      <c r="P367" s="1"/>
    </row>
    <row r="368" spans="8:16" x14ac:dyDescent="0.25">
      <c r="H368" s="12"/>
      <c r="J368" s="12"/>
      <c r="L368" s="12"/>
      <c r="N368" s="12"/>
      <c r="P368" s="1"/>
    </row>
    <row r="369" spans="8:16" x14ac:dyDescent="0.25">
      <c r="H369" s="12"/>
      <c r="J369" s="12"/>
      <c r="L369" s="12"/>
      <c r="N369" s="12"/>
      <c r="P369" s="1"/>
    </row>
    <row r="370" spans="8:16" x14ac:dyDescent="0.25">
      <c r="H370" s="12"/>
      <c r="J370" s="12"/>
      <c r="L370" s="12"/>
      <c r="N370" s="12"/>
      <c r="P370" s="1"/>
    </row>
    <row r="371" spans="8:16" x14ac:dyDescent="0.25">
      <c r="H371" s="12"/>
      <c r="J371" s="12"/>
      <c r="L371" s="12"/>
      <c r="N371" s="12"/>
      <c r="P371" s="1"/>
    </row>
    <row r="372" spans="8:16" x14ac:dyDescent="0.25">
      <c r="H372" s="12"/>
      <c r="J372" s="12"/>
      <c r="L372" s="12"/>
      <c r="N372" s="12"/>
      <c r="P372" s="1"/>
    </row>
    <row r="373" spans="8:16" x14ac:dyDescent="0.25">
      <c r="H373" s="12"/>
      <c r="J373" s="12"/>
      <c r="L373" s="12"/>
      <c r="N373" s="12"/>
      <c r="P373" s="1"/>
    </row>
    <row r="374" spans="8:16" x14ac:dyDescent="0.25">
      <c r="H374" s="12"/>
      <c r="J374" s="12"/>
      <c r="L374" s="12"/>
      <c r="N374" s="12"/>
      <c r="P374" s="1"/>
    </row>
    <row r="375" spans="8:16" x14ac:dyDescent="0.25">
      <c r="H375" s="12"/>
      <c r="J375" s="12"/>
      <c r="L375" s="12"/>
      <c r="N375" s="12"/>
      <c r="P375" s="1"/>
    </row>
    <row r="376" spans="8:16" x14ac:dyDescent="0.25">
      <c r="H376" s="12"/>
      <c r="J376" s="12"/>
      <c r="L376" s="12"/>
      <c r="N376" s="12"/>
      <c r="P376" s="1"/>
    </row>
    <row r="377" spans="8:16" x14ac:dyDescent="0.25">
      <c r="H377" s="12"/>
      <c r="J377" s="12"/>
      <c r="L377" s="12"/>
      <c r="N377" s="12"/>
      <c r="P377" s="1"/>
    </row>
    <row r="378" spans="8:16" x14ac:dyDescent="0.25">
      <c r="H378" s="12"/>
      <c r="J378" s="12"/>
      <c r="L378" s="12"/>
      <c r="N378" s="12"/>
      <c r="P378" s="1"/>
    </row>
    <row r="379" spans="8:16" x14ac:dyDescent="0.25">
      <c r="H379" s="12"/>
      <c r="J379" s="12"/>
      <c r="L379" s="12"/>
      <c r="N379" s="12"/>
      <c r="P379" s="1"/>
    </row>
    <row r="380" spans="8:16" x14ac:dyDescent="0.25">
      <c r="H380" s="12"/>
      <c r="J380" s="12"/>
      <c r="L380" s="12"/>
      <c r="N380" s="12"/>
      <c r="P380" s="1"/>
    </row>
    <row r="381" spans="8:16" x14ac:dyDescent="0.25">
      <c r="H381" s="12"/>
      <c r="J381" s="12"/>
      <c r="L381" s="12"/>
      <c r="N381" s="12"/>
      <c r="P381" s="1"/>
    </row>
    <row r="382" spans="8:16" x14ac:dyDescent="0.25">
      <c r="H382" s="12"/>
      <c r="J382" s="12"/>
      <c r="L382" s="12"/>
      <c r="N382" s="12"/>
      <c r="P382" s="1"/>
    </row>
    <row r="383" spans="8:16" x14ac:dyDescent="0.25">
      <c r="H383" s="12"/>
      <c r="J383" s="12"/>
      <c r="L383" s="12"/>
      <c r="N383" s="12"/>
      <c r="P383" s="1"/>
    </row>
    <row r="384" spans="8:16" x14ac:dyDescent="0.25">
      <c r="H384" s="12"/>
      <c r="J384" s="12"/>
      <c r="L384" s="12"/>
      <c r="N384" s="12"/>
      <c r="P384" s="1"/>
    </row>
    <row r="385" spans="8:16" x14ac:dyDescent="0.25">
      <c r="H385" s="12"/>
      <c r="J385" s="12"/>
      <c r="L385" s="12"/>
      <c r="N385" s="12"/>
      <c r="P385" s="1"/>
    </row>
    <row r="386" spans="8:16" x14ac:dyDescent="0.25">
      <c r="H386" s="12"/>
      <c r="J386" s="12"/>
      <c r="L386" s="12"/>
      <c r="N386" s="12"/>
      <c r="P386" s="1"/>
    </row>
    <row r="387" spans="8:16" x14ac:dyDescent="0.25">
      <c r="H387" s="12"/>
      <c r="J387" s="12"/>
      <c r="L387" s="12"/>
      <c r="N387" s="12"/>
      <c r="P387" s="1"/>
    </row>
    <row r="388" spans="8:16" x14ac:dyDescent="0.25">
      <c r="H388" s="12"/>
      <c r="J388" s="12"/>
      <c r="L388" s="12"/>
      <c r="N388" s="12"/>
      <c r="P388" s="1"/>
    </row>
    <row r="389" spans="8:16" x14ac:dyDescent="0.25">
      <c r="H389" s="12"/>
      <c r="J389" s="12"/>
      <c r="L389" s="12"/>
      <c r="N389" s="12"/>
      <c r="P389" s="1"/>
    </row>
    <row r="390" spans="8:16" x14ac:dyDescent="0.25">
      <c r="H390" s="12"/>
      <c r="J390" s="12"/>
      <c r="L390" s="12"/>
      <c r="N390" s="12"/>
      <c r="P390" s="1"/>
    </row>
    <row r="391" spans="8:16" x14ac:dyDescent="0.25">
      <c r="H391" s="12"/>
      <c r="J391" s="12"/>
      <c r="L391" s="12"/>
      <c r="N391" s="12"/>
      <c r="P391" s="1"/>
    </row>
    <row r="392" spans="8:16" x14ac:dyDescent="0.25">
      <c r="H392" s="12"/>
      <c r="J392" s="12"/>
      <c r="L392" s="12"/>
      <c r="N392" s="12"/>
      <c r="P392" s="1"/>
    </row>
    <row r="393" spans="8:16" x14ac:dyDescent="0.25">
      <c r="H393" s="12"/>
      <c r="J393" s="12"/>
      <c r="L393" s="12"/>
      <c r="N393" s="12"/>
      <c r="P393" s="1"/>
    </row>
    <row r="394" spans="8:16" x14ac:dyDescent="0.25">
      <c r="H394" s="12"/>
      <c r="J394" s="12"/>
      <c r="L394" s="12"/>
      <c r="N394" s="12"/>
      <c r="P394" s="1"/>
    </row>
    <row r="395" spans="8:16" x14ac:dyDescent="0.25">
      <c r="H395" s="12"/>
      <c r="J395" s="12"/>
      <c r="L395" s="12"/>
      <c r="N395" s="12"/>
      <c r="P395" s="1"/>
    </row>
    <row r="396" spans="8:16" x14ac:dyDescent="0.25">
      <c r="H396" s="12"/>
      <c r="J396" s="12"/>
      <c r="L396" s="12"/>
      <c r="N396" s="12"/>
      <c r="P396" s="1"/>
    </row>
    <row r="397" spans="8:16" x14ac:dyDescent="0.25">
      <c r="H397" s="12"/>
      <c r="J397" s="12"/>
      <c r="L397" s="12"/>
      <c r="N397" s="12"/>
      <c r="P397" s="1"/>
    </row>
    <row r="398" spans="8:16" x14ac:dyDescent="0.25">
      <c r="H398" s="12"/>
      <c r="J398" s="12"/>
      <c r="L398" s="12"/>
      <c r="N398" s="12"/>
      <c r="P398" s="1"/>
    </row>
    <row r="399" spans="8:16" x14ac:dyDescent="0.25">
      <c r="H399" s="12"/>
      <c r="J399" s="12"/>
      <c r="L399" s="12"/>
      <c r="N399" s="12"/>
      <c r="P399" s="1"/>
    </row>
    <row r="400" spans="8:16" x14ac:dyDescent="0.25">
      <c r="H400" s="12"/>
      <c r="J400" s="12"/>
      <c r="L400" s="12"/>
      <c r="N400" s="12"/>
      <c r="P400" s="1"/>
    </row>
    <row r="401" spans="8:16" x14ac:dyDescent="0.25">
      <c r="H401" s="12"/>
      <c r="J401" s="12"/>
      <c r="L401" s="12"/>
      <c r="N401" s="12"/>
      <c r="P401" s="1"/>
    </row>
    <row r="402" spans="8:16" x14ac:dyDescent="0.25">
      <c r="H402" s="12"/>
      <c r="J402" s="12"/>
      <c r="L402" s="12"/>
      <c r="N402" s="12"/>
      <c r="P402" s="1"/>
    </row>
    <row r="403" spans="8:16" x14ac:dyDescent="0.25">
      <c r="H403" s="12"/>
      <c r="J403" s="12"/>
      <c r="L403" s="12"/>
      <c r="N403" s="12"/>
      <c r="P403" s="1"/>
    </row>
    <row r="404" spans="8:16" x14ac:dyDescent="0.25">
      <c r="H404" s="12"/>
      <c r="J404" s="12"/>
      <c r="L404" s="12"/>
      <c r="N404" s="12"/>
      <c r="P404" s="1"/>
    </row>
    <row r="405" spans="8:16" x14ac:dyDescent="0.25">
      <c r="H405" s="12"/>
      <c r="J405" s="12"/>
      <c r="L405" s="12"/>
      <c r="N405" s="12"/>
      <c r="P405" s="1"/>
    </row>
    <row r="406" spans="8:16" x14ac:dyDescent="0.25">
      <c r="H406" s="12"/>
      <c r="J406" s="12"/>
      <c r="L406" s="12"/>
      <c r="N406" s="12"/>
      <c r="P406" s="1"/>
    </row>
    <row r="407" spans="8:16" x14ac:dyDescent="0.25">
      <c r="H407" s="12"/>
      <c r="J407" s="12"/>
      <c r="L407" s="12"/>
      <c r="N407" s="12"/>
      <c r="P407" s="1"/>
    </row>
    <row r="408" spans="8:16" x14ac:dyDescent="0.25">
      <c r="H408" s="12"/>
      <c r="J408" s="12"/>
      <c r="L408" s="12"/>
      <c r="N408" s="12"/>
      <c r="P408" s="1"/>
    </row>
    <row r="409" spans="8:16" x14ac:dyDescent="0.25">
      <c r="H409" s="12"/>
      <c r="J409" s="12"/>
      <c r="L409" s="12"/>
      <c r="N409" s="12"/>
      <c r="P409" s="1"/>
    </row>
    <row r="410" spans="8:16" x14ac:dyDescent="0.25">
      <c r="H410" s="12"/>
      <c r="J410" s="12"/>
      <c r="L410" s="12"/>
      <c r="N410" s="12"/>
      <c r="P410" s="1"/>
    </row>
    <row r="411" spans="8:16" x14ac:dyDescent="0.25">
      <c r="H411" s="12"/>
      <c r="J411" s="12"/>
      <c r="L411" s="12"/>
      <c r="N411" s="12"/>
      <c r="P411" s="1"/>
    </row>
    <row r="412" spans="8:16" x14ac:dyDescent="0.25">
      <c r="H412" s="12"/>
      <c r="J412" s="12"/>
      <c r="L412" s="12"/>
      <c r="N412" s="12"/>
      <c r="P412" s="1"/>
    </row>
    <row r="413" spans="8:16" x14ac:dyDescent="0.25">
      <c r="H413" s="12"/>
      <c r="J413" s="12"/>
      <c r="L413" s="12"/>
      <c r="N413" s="12"/>
      <c r="P413" s="1"/>
    </row>
    <row r="414" spans="8:16" x14ac:dyDescent="0.25">
      <c r="H414" s="12"/>
      <c r="J414" s="12"/>
      <c r="L414" s="12"/>
      <c r="N414" s="12"/>
      <c r="P414" s="1"/>
    </row>
    <row r="415" spans="8:16" x14ac:dyDescent="0.25">
      <c r="H415" s="12"/>
      <c r="J415" s="12"/>
      <c r="L415" s="12"/>
      <c r="N415" s="12"/>
      <c r="P415" s="1"/>
    </row>
    <row r="416" spans="8:16" x14ac:dyDescent="0.25">
      <c r="H416" s="12"/>
      <c r="J416" s="12"/>
      <c r="L416" s="12"/>
      <c r="N416" s="12"/>
      <c r="P416" s="1"/>
    </row>
    <row r="417" spans="8:16" x14ac:dyDescent="0.25">
      <c r="H417" s="12"/>
      <c r="J417" s="12"/>
      <c r="L417" s="12"/>
      <c r="N417" s="12"/>
      <c r="P417" s="1"/>
    </row>
    <row r="418" spans="8:16" x14ac:dyDescent="0.25">
      <c r="H418" s="12"/>
      <c r="J418" s="12"/>
      <c r="L418" s="12"/>
      <c r="N418" s="12"/>
      <c r="P418" s="1"/>
    </row>
    <row r="419" spans="8:16" x14ac:dyDescent="0.25">
      <c r="H419" s="12"/>
      <c r="J419" s="12"/>
      <c r="L419" s="12"/>
      <c r="N419" s="12"/>
      <c r="P419" s="1"/>
    </row>
    <row r="420" spans="8:16" x14ac:dyDescent="0.25">
      <c r="H420" s="12"/>
      <c r="J420" s="12"/>
      <c r="L420" s="12"/>
      <c r="N420" s="12"/>
      <c r="P420" s="1"/>
    </row>
    <row r="421" spans="8:16" x14ac:dyDescent="0.25">
      <c r="H421" s="12"/>
      <c r="J421" s="12"/>
      <c r="L421" s="12"/>
      <c r="N421" s="12"/>
      <c r="P421" s="1"/>
    </row>
    <row r="422" spans="8:16" x14ac:dyDescent="0.25">
      <c r="H422" s="12"/>
      <c r="J422" s="12"/>
      <c r="L422" s="12"/>
      <c r="N422" s="12"/>
      <c r="P422" s="1"/>
    </row>
    <row r="423" spans="8:16" x14ac:dyDescent="0.25">
      <c r="H423" s="12"/>
      <c r="J423" s="12"/>
      <c r="L423" s="12"/>
      <c r="N423" s="12"/>
      <c r="P423" s="1"/>
    </row>
    <row r="424" spans="8:16" x14ac:dyDescent="0.25">
      <c r="H424" s="12"/>
      <c r="J424" s="12"/>
      <c r="L424" s="12"/>
      <c r="N424" s="12"/>
      <c r="P424" s="1"/>
    </row>
    <row r="425" spans="8:16" x14ac:dyDescent="0.25">
      <c r="H425" s="12"/>
      <c r="J425" s="12"/>
      <c r="L425" s="12"/>
      <c r="N425" s="12"/>
      <c r="P425" s="1"/>
    </row>
    <row r="426" spans="8:16" x14ac:dyDescent="0.25">
      <c r="H426" s="12"/>
      <c r="J426" s="12"/>
      <c r="L426" s="12"/>
      <c r="N426" s="12"/>
      <c r="P426" s="1"/>
    </row>
    <row r="427" spans="8:16" x14ac:dyDescent="0.25">
      <c r="H427" s="12"/>
      <c r="J427" s="12"/>
      <c r="L427" s="12"/>
      <c r="N427" s="12"/>
      <c r="P427" s="1"/>
    </row>
    <row r="428" spans="8:16" x14ac:dyDescent="0.25">
      <c r="H428" s="12"/>
      <c r="J428" s="12"/>
      <c r="L428" s="12"/>
      <c r="N428" s="12"/>
      <c r="P428" s="1"/>
    </row>
    <row r="429" spans="8:16" x14ac:dyDescent="0.25">
      <c r="H429" s="12"/>
      <c r="J429" s="12"/>
      <c r="L429" s="12"/>
      <c r="N429" s="12"/>
      <c r="P429" s="1"/>
    </row>
    <row r="430" spans="8:16" x14ac:dyDescent="0.25">
      <c r="H430" s="12"/>
      <c r="J430" s="12"/>
      <c r="L430" s="12"/>
      <c r="N430" s="12"/>
      <c r="P430" s="1"/>
    </row>
    <row r="431" spans="8:16" x14ac:dyDescent="0.25">
      <c r="H431" s="12"/>
      <c r="J431" s="12"/>
      <c r="L431" s="12"/>
      <c r="N431" s="12"/>
      <c r="P431" s="1"/>
    </row>
    <row r="432" spans="8:16" x14ac:dyDescent="0.25">
      <c r="H432" s="12"/>
      <c r="J432" s="12"/>
      <c r="L432" s="12"/>
      <c r="N432" s="12"/>
      <c r="P432" s="1"/>
    </row>
    <row r="433" spans="8:16" x14ac:dyDescent="0.25">
      <c r="H433" s="12"/>
      <c r="J433" s="12"/>
      <c r="L433" s="12"/>
      <c r="N433" s="12"/>
      <c r="P433" s="1"/>
    </row>
    <row r="434" spans="8:16" x14ac:dyDescent="0.25">
      <c r="H434" s="12"/>
      <c r="J434" s="12"/>
      <c r="L434" s="12"/>
      <c r="N434" s="12"/>
      <c r="P434" s="1"/>
    </row>
    <row r="435" spans="8:16" x14ac:dyDescent="0.25">
      <c r="H435" s="12"/>
      <c r="J435" s="12"/>
      <c r="L435" s="12"/>
      <c r="N435" s="12"/>
      <c r="P435" s="1"/>
    </row>
    <row r="436" spans="8:16" x14ac:dyDescent="0.25">
      <c r="H436" s="12"/>
      <c r="J436" s="12"/>
      <c r="L436" s="12"/>
      <c r="N436" s="12"/>
      <c r="P436" s="1"/>
    </row>
    <row r="437" spans="8:16" x14ac:dyDescent="0.25">
      <c r="H437" s="12"/>
      <c r="J437" s="12"/>
      <c r="L437" s="12"/>
      <c r="N437" s="12"/>
      <c r="P437" s="1"/>
    </row>
    <row r="438" spans="8:16" x14ac:dyDescent="0.25">
      <c r="H438" s="12"/>
      <c r="J438" s="12"/>
      <c r="L438" s="12"/>
      <c r="N438" s="12"/>
      <c r="P438" s="1"/>
    </row>
    <row r="439" spans="8:16" x14ac:dyDescent="0.25">
      <c r="H439" s="12"/>
      <c r="J439" s="12"/>
      <c r="L439" s="12"/>
      <c r="N439" s="12"/>
      <c r="P439" s="1"/>
    </row>
    <row r="440" spans="8:16" x14ac:dyDescent="0.25">
      <c r="H440" s="12"/>
      <c r="J440" s="12"/>
      <c r="L440" s="12"/>
      <c r="N440" s="12"/>
      <c r="P440" s="1"/>
    </row>
    <row r="441" spans="8:16" x14ac:dyDescent="0.25">
      <c r="H441" s="12"/>
      <c r="J441" s="12"/>
      <c r="L441" s="12"/>
      <c r="N441" s="12"/>
      <c r="P441" s="1"/>
    </row>
    <row r="442" spans="8:16" x14ac:dyDescent="0.25">
      <c r="H442" s="12"/>
      <c r="J442" s="12"/>
      <c r="L442" s="12"/>
      <c r="N442" s="12"/>
      <c r="P442" s="1"/>
    </row>
    <row r="443" spans="8:16" x14ac:dyDescent="0.25">
      <c r="H443" s="12"/>
      <c r="J443" s="12"/>
      <c r="L443" s="12"/>
      <c r="N443" s="12"/>
      <c r="P443" s="1"/>
    </row>
    <row r="444" spans="8:16" x14ac:dyDescent="0.25">
      <c r="H444" s="12"/>
      <c r="J444" s="12"/>
      <c r="L444" s="12"/>
      <c r="N444" s="12"/>
      <c r="P444" s="1"/>
    </row>
    <row r="445" spans="8:16" x14ac:dyDescent="0.25">
      <c r="H445" s="12"/>
      <c r="J445" s="12"/>
      <c r="L445" s="12"/>
      <c r="N445" s="12"/>
      <c r="P445" s="1"/>
    </row>
    <row r="446" spans="8:16" x14ac:dyDescent="0.25">
      <c r="H446" s="12"/>
      <c r="J446" s="12"/>
      <c r="L446" s="12"/>
      <c r="N446" s="12"/>
      <c r="P446" s="1"/>
    </row>
    <row r="447" spans="8:16" x14ac:dyDescent="0.25">
      <c r="H447" s="12"/>
      <c r="J447" s="12"/>
      <c r="L447" s="12"/>
      <c r="N447" s="12"/>
      <c r="P447" s="1"/>
    </row>
    <row r="448" spans="8:16" x14ac:dyDescent="0.25">
      <c r="H448" s="12"/>
      <c r="J448" s="12"/>
      <c r="L448" s="12"/>
      <c r="N448" s="12"/>
      <c r="P448" s="1"/>
    </row>
    <row r="449" spans="8:16" x14ac:dyDescent="0.25">
      <c r="H449" s="12"/>
      <c r="J449" s="12"/>
      <c r="L449" s="12"/>
      <c r="N449" s="12"/>
      <c r="P449" s="1"/>
    </row>
    <row r="450" spans="8:16" x14ac:dyDescent="0.25">
      <c r="H450" s="12"/>
      <c r="J450" s="12"/>
      <c r="L450" s="12"/>
      <c r="N450" s="12"/>
      <c r="P450" s="1"/>
    </row>
    <row r="451" spans="8:16" x14ac:dyDescent="0.25">
      <c r="H451" s="12"/>
      <c r="J451" s="12"/>
      <c r="L451" s="12"/>
      <c r="N451" s="12"/>
      <c r="P451" s="1"/>
    </row>
    <row r="452" spans="8:16" x14ac:dyDescent="0.25">
      <c r="H452" s="12"/>
      <c r="J452" s="12"/>
      <c r="L452" s="12"/>
      <c r="N452" s="12"/>
      <c r="P452" s="1"/>
    </row>
    <row r="453" spans="8:16" x14ac:dyDescent="0.25">
      <c r="H453" s="12"/>
      <c r="J453" s="12"/>
      <c r="L453" s="12"/>
      <c r="N453" s="12"/>
      <c r="P453" s="1"/>
    </row>
    <row r="454" spans="8:16" x14ac:dyDescent="0.25">
      <c r="H454" s="12"/>
      <c r="J454" s="12"/>
      <c r="L454" s="12"/>
      <c r="N454" s="12"/>
      <c r="P454" s="1"/>
    </row>
    <row r="455" spans="8:16" x14ac:dyDescent="0.25">
      <c r="H455" s="12"/>
      <c r="J455" s="12"/>
      <c r="L455" s="12"/>
      <c r="N455" s="12"/>
      <c r="P455" s="1"/>
    </row>
    <row r="456" spans="8:16" x14ac:dyDescent="0.25">
      <c r="P456" s="1"/>
    </row>
    <row r="457" spans="8:16" x14ac:dyDescent="0.25">
      <c r="P457" s="1"/>
    </row>
    <row r="458" spans="8:16" x14ac:dyDescent="0.25">
      <c r="P458" s="1"/>
    </row>
    <row r="459" spans="8:16" x14ac:dyDescent="0.25">
      <c r="P459" s="1"/>
    </row>
    <row r="460" spans="8:16" x14ac:dyDescent="0.25">
      <c r="P460" s="1"/>
    </row>
    <row r="461" spans="8:16" x14ac:dyDescent="0.25">
      <c r="P461" s="1"/>
    </row>
    <row r="462" spans="8:16" x14ac:dyDescent="0.25">
      <c r="P462" s="1"/>
    </row>
    <row r="463" spans="8:16" x14ac:dyDescent="0.25">
      <c r="P463" s="1"/>
    </row>
    <row r="464" spans="8:16" x14ac:dyDescent="0.25">
      <c r="P464" s="1"/>
    </row>
  </sheetData>
  <mergeCells count="1">
    <mergeCell ref="A3:P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3:Q470"/>
  <sheetViews>
    <sheetView zoomScale="85" zoomScaleNormal="85" workbookViewId="0">
      <selection activeCell="D16" sqref="D16"/>
    </sheetView>
  </sheetViews>
  <sheetFormatPr defaultRowHeight="15" x14ac:dyDescent="0.25"/>
  <cols>
    <col min="1" max="1" width="9.140625" style="2"/>
    <col min="2" max="2" width="51.42578125" customWidth="1"/>
    <col min="3" max="3" width="15.42578125" customWidth="1"/>
    <col min="4" max="4" width="16.28515625" customWidth="1"/>
    <col min="5" max="5" width="14.5703125" customWidth="1"/>
    <col min="6" max="8" width="13.85546875" customWidth="1"/>
    <col min="9" max="9" width="14" customWidth="1"/>
    <col min="10" max="10" width="12.7109375" customWidth="1"/>
    <col min="11" max="11" width="13" customWidth="1"/>
    <col min="12" max="14" width="14.28515625" customWidth="1"/>
    <col min="15" max="15" width="26.28515625" customWidth="1"/>
    <col min="16" max="16" width="47.42578125" customWidth="1"/>
    <col min="17" max="17" width="57.7109375" customWidth="1"/>
  </cols>
  <sheetData>
    <row r="3" spans="1:17" x14ac:dyDescent="0.25">
      <c r="A3" s="75" t="s">
        <v>50</v>
      </c>
      <c r="B3" s="75"/>
      <c r="C3" s="75"/>
      <c r="D3" s="75"/>
      <c r="E3" s="75"/>
      <c r="F3" s="75"/>
      <c r="G3" s="75"/>
      <c r="H3" s="75"/>
      <c r="I3" s="75"/>
      <c r="J3" s="75"/>
      <c r="K3" s="75"/>
      <c r="L3" s="75"/>
      <c r="M3" s="75"/>
      <c r="N3" s="75"/>
      <c r="O3" s="75"/>
      <c r="P3" s="75"/>
    </row>
    <row r="4" spans="1:17" x14ac:dyDescent="0.25">
      <c r="A4" s="9"/>
      <c r="B4" s="5"/>
      <c r="C4" s="5"/>
      <c r="D4" s="5"/>
      <c r="E4" s="5"/>
      <c r="F4" s="5"/>
      <c r="G4" s="5"/>
      <c r="H4" s="5"/>
      <c r="I4" s="5"/>
      <c r="J4" s="5"/>
      <c r="K4" s="5"/>
      <c r="L4" s="5"/>
      <c r="M4" s="5"/>
      <c r="N4" s="5"/>
      <c r="O4" s="5"/>
      <c r="P4" s="6"/>
    </row>
    <row r="5" spans="1:17" ht="30" x14ac:dyDescent="0.25">
      <c r="A5" s="5" t="s">
        <v>1</v>
      </c>
      <c r="B5" s="3" t="s">
        <v>2</v>
      </c>
      <c r="C5" s="3" t="s">
        <v>3</v>
      </c>
      <c r="D5" s="3" t="s">
        <v>4</v>
      </c>
      <c r="E5" s="3" t="s">
        <v>5</v>
      </c>
      <c r="F5" s="4" t="s">
        <v>6</v>
      </c>
      <c r="G5" s="4" t="s">
        <v>7</v>
      </c>
      <c r="H5" s="4" t="s">
        <v>8</v>
      </c>
      <c r="I5" s="4" t="s">
        <v>9</v>
      </c>
      <c r="J5" s="4" t="s">
        <v>10</v>
      </c>
      <c r="K5" s="4" t="s">
        <v>11</v>
      </c>
      <c r="L5" s="4" t="s">
        <v>12</v>
      </c>
      <c r="M5" s="4" t="s">
        <v>13</v>
      </c>
      <c r="N5" s="4" t="s">
        <v>14</v>
      </c>
      <c r="O5" s="4" t="s">
        <v>15</v>
      </c>
      <c r="P5" s="7" t="s">
        <v>16</v>
      </c>
    </row>
    <row r="6" spans="1:17" ht="14.25" customHeight="1" x14ac:dyDescent="0.25">
      <c r="B6" s="1"/>
      <c r="C6" s="1"/>
      <c r="F6" s="10"/>
      <c r="G6" s="10"/>
      <c r="H6" s="13"/>
      <c r="I6" s="10"/>
      <c r="J6" s="13"/>
      <c r="K6" s="10"/>
      <c r="L6" s="13"/>
      <c r="M6" s="13"/>
      <c r="N6" s="13"/>
      <c r="P6" s="1"/>
    </row>
    <row r="7" spans="1:17" ht="45" x14ac:dyDescent="0.25">
      <c r="A7" s="2">
        <v>1</v>
      </c>
      <c r="B7" s="1" t="s">
        <v>51</v>
      </c>
      <c r="C7" s="1" t="s">
        <v>52</v>
      </c>
      <c r="D7" s="8">
        <v>54042</v>
      </c>
      <c r="E7" s="8">
        <v>62060</v>
      </c>
      <c r="F7" s="14">
        <v>15616</v>
      </c>
      <c r="G7" s="15"/>
      <c r="H7" s="13">
        <f t="shared" ref="H7:H25" si="0">F7+G7</f>
        <v>15616</v>
      </c>
      <c r="I7" s="15">
        <f>H7*1.168-H7</f>
        <v>2623.4879999999976</v>
      </c>
      <c r="J7" s="13">
        <f t="shared" ref="J7:J25" si="1">I7+H7</f>
        <v>18239.487999999998</v>
      </c>
      <c r="K7" s="15">
        <f>J7*1.168-J7</f>
        <v>3064.2339839999986</v>
      </c>
      <c r="L7" s="13">
        <f t="shared" ref="L7:N25" si="2">K7+J7</f>
        <v>21303.721983999996</v>
      </c>
      <c r="M7" s="15">
        <f>L7*1.168-L7</f>
        <v>3579.0252933119991</v>
      </c>
      <c r="N7" s="13">
        <f t="shared" si="2"/>
        <v>24882.747277311995</v>
      </c>
      <c r="O7" t="s">
        <v>17</v>
      </c>
      <c r="P7" s="38" t="s">
        <v>53</v>
      </c>
      <c r="Q7" s="1" t="s">
        <v>54</v>
      </c>
    </row>
    <row r="8" spans="1:17" ht="30" x14ac:dyDescent="0.25">
      <c r="A8" s="2">
        <v>2</v>
      </c>
      <c r="B8" s="1" t="s">
        <v>55</v>
      </c>
      <c r="C8" s="1" t="s">
        <v>52</v>
      </c>
      <c r="D8" s="8">
        <v>54271</v>
      </c>
      <c r="E8" s="8">
        <v>62060</v>
      </c>
      <c r="F8" s="14">
        <v>49834</v>
      </c>
      <c r="G8" s="15"/>
      <c r="H8" s="13">
        <f t="shared" si="0"/>
        <v>49834</v>
      </c>
      <c r="I8" s="15">
        <f>H8*1.10698-H8</f>
        <v>5331.241320000001</v>
      </c>
      <c r="J8" s="13">
        <f t="shared" si="1"/>
        <v>55165.241320000001</v>
      </c>
      <c r="K8" s="15">
        <f>J8*1.10698-J8</f>
        <v>5901.5775164136066</v>
      </c>
      <c r="L8" s="13">
        <f t="shared" si="2"/>
        <v>61066.818836413608</v>
      </c>
      <c r="M8" s="15">
        <f>L8*1.10698-L8</f>
        <v>6532.9282791195365</v>
      </c>
      <c r="N8" s="13">
        <f t="shared" si="2"/>
        <v>67599.747115533144</v>
      </c>
      <c r="O8" t="s">
        <v>17</v>
      </c>
      <c r="P8" s="38" t="s">
        <v>56</v>
      </c>
      <c r="Q8" s="1" t="s">
        <v>54</v>
      </c>
    </row>
    <row r="9" spans="1:17" ht="45" x14ac:dyDescent="0.25">
      <c r="A9" s="2">
        <v>3</v>
      </c>
      <c r="B9" s="1" t="s">
        <v>57</v>
      </c>
      <c r="C9" s="1" t="s">
        <v>52</v>
      </c>
      <c r="D9" s="8">
        <v>54280</v>
      </c>
      <c r="E9" s="8">
        <v>62060</v>
      </c>
      <c r="F9" s="14">
        <v>65969</v>
      </c>
      <c r="G9" s="15"/>
      <c r="H9" s="13">
        <f t="shared" si="0"/>
        <v>65969</v>
      </c>
      <c r="I9" s="15">
        <f>H9*1.10972-H9</f>
        <v>7238.1186799999996</v>
      </c>
      <c r="J9" s="13">
        <f t="shared" si="1"/>
        <v>73207.11868</v>
      </c>
      <c r="K9" s="15">
        <f>J9*1.10972-J9</f>
        <v>8032.2850615696079</v>
      </c>
      <c r="L9" s="13">
        <f t="shared" si="2"/>
        <v>81239.403741569608</v>
      </c>
      <c r="M9" s="15">
        <f>L9*1.10972-L9</f>
        <v>8913.5873785250151</v>
      </c>
      <c r="N9" s="13">
        <f t="shared" si="2"/>
        <v>90152.991120094623</v>
      </c>
      <c r="O9" t="s">
        <v>17</v>
      </c>
      <c r="P9" s="38" t="s">
        <v>58</v>
      </c>
      <c r="Q9" s="1" t="s">
        <v>54</v>
      </c>
    </row>
    <row r="10" spans="1:17" ht="45" x14ac:dyDescent="0.25">
      <c r="A10" s="2">
        <v>4</v>
      </c>
      <c r="B10" s="1" t="s">
        <v>59</v>
      </c>
      <c r="C10" s="1" t="s">
        <v>52</v>
      </c>
      <c r="D10" s="8">
        <v>54767</v>
      </c>
      <c r="E10" s="8">
        <v>62060</v>
      </c>
      <c r="F10" s="14">
        <v>12032</v>
      </c>
      <c r="G10" s="15"/>
      <c r="H10" s="13">
        <f t="shared" si="0"/>
        <v>12032</v>
      </c>
      <c r="I10" s="15">
        <f>H10*1.1-H10</f>
        <v>1203.2000000000007</v>
      </c>
      <c r="J10" s="13">
        <f t="shared" si="1"/>
        <v>13235.2</v>
      </c>
      <c r="K10" s="15">
        <f>J10*1.1-J10</f>
        <v>1323.5200000000004</v>
      </c>
      <c r="L10" s="13">
        <f t="shared" si="2"/>
        <v>14558.720000000001</v>
      </c>
      <c r="M10" s="15">
        <f>L10*1.1-L10</f>
        <v>1455.8720000000012</v>
      </c>
      <c r="N10" s="13">
        <f t="shared" si="2"/>
        <v>16014.592000000002</v>
      </c>
      <c r="O10" t="s">
        <v>17</v>
      </c>
      <c r="P10" s="40" t="s">
        <v>60</v>
      </c>
      <c r="Q10" s="1" t="s">
        <v>54</v>
      </c>
    </row>
    <row r="11" spans="1:17" ht="45" x14ac:dyDescent="0.25">
      <c r="A11" s="2">
        <v>5</v>
      </c>
      <c r="B11" s="1" t="s">
        <v>61</v>
      </c>
      <c r="C11" s="1" t="s">
        <v>52</v>
      </c>
      <c r="D11" s="8">
        <v>54776</v>
      </c>
      <c r="E11" s="8">
        <v>62060</v>
      </c>
      <c r="F11" s="14">
        <v>35117.620000000003</v>
      </c>
      <c r="G11" s="15"/>
      <c r="H11" s="13">
        <f t="shared" si="0"/>
        <v>35117.620000000003</v>
      </c>
      <c r="I11" s="15">
        <f>H11*1.1638-H11</f>
        <v>5752.2661559999979</v>
      </c>
      <c r="J11" s="13">
        <f t="shared" si="1"/>
        <v>40869.886156</v>
      </c>
      <c r="K11" s="15">
        <f>J11*1.1638-J11</f>
        <v>6694.4873523528004</v>
      </c>
      <c r="L11" s="13">
        <f t="shared" si="2"/>
        <v>47564.373508352801</v>
      </c>
      <c r="M11" s="15">
        <f>L11*1.1638-L11</f>
        <v>7791.0443806681869</v>
      </c>
      <c r="N11" s="13">
        <f t="shared" si="2"/>
        <v>55355.417889020988</v>
      </c>
      <c r="O11" t="s">
        <v>17</v>
      </c>
      <c r="P11" s="40" t="s">
        <v>62</v>
      </c>
      <c r="Q11" s="1" t="s">
        <v>63</v>
      </c>
    </row>
    <row r="12" spans="1:17" ht="60" x14ac:dyDescent="0.25">
      <c r="A12" s="2">
        <v>6</v>
      </c>
      <c r="B12" s="1" t="s">
        <v>64</v>
      </c>
      <c r="C12" s="1" t="s">
        <v>52</v>
      </c>
      <c r="D12" s="8">
        <v>54830</v>
      </c>
      <c r="E12" s="8">
        <v>62060</v>
      </c>
      <c r="F12" s="14">
        <v>4577</v>
      </c>
      <c r="G12" s="15"/>
      <c r="H12" s="13">
        <f t="shared" si="0"/>
        <v>4577</v>
      </c>
      <c r="I12" s="15">
        <f>H12*1.143-H12</f>
        <v>654.51100000000042</v>
      </c>
      <c r="J12" s="13">
        <f t="shared" si="1"/>
        <v>5231.5110000000004</v>
      </c>
      <c r="K12" s="15">
        <f>J12*1.143-J12</f>
        <v>748.10607299999992</v>
      </c>
      <c r="L12" s="13">
        <f t="shared" si="2"/>
        <v>5979.6170730000003</v>
      </c>
      <c r="M12" s="15">
        <f>L12*1.143-L12</f>
        <v>855.08524143900013</v>
      </c>
      <c r="N12" s="13">
        <f t="shared" si="2"/>
        <v>6834.7023144390005</v>
      </c>
      <c r="O12" t="s">
        <v>17</v>
      </c>
      <c r="P12" s="40" t="s">
        <v>65</v>
      </c>
      <c r="Q12" s="1" t="s">
        <v>66</v>
      </c>
    </row>
    <row r="13" spans="1:17" ht="45" x14ac:dyDescent="0.25">
      <c r="A13" s="2">
        <v>7</v>
      </c>
      <c r="B13" s="1" t="s">
        <v>67</v>
      </c>
      <c r="C13" s="1" t="s">
        <v>52</v>
      </c>
      <c r="D13" s="8">
        <v>57008</v>
      </c>
      <c r="E13" s="8">
        <v>62060</v>
      </c>
      <c r="F13" s="14">
        <v>64442.39</v>
      </c>
      <c r="G13" s="15"/>
      <c r="H13" s="13">
        <f t="shared" si="0"/>
        <v>64442.39</v>
      </c>
      <c r="I13" s="15">
        <f>H13*1.3653-H13</f>
        <v>23540.805066999994</v>
      </c>
      <c r="J13" s="13">
        <f t="shared" si="1"/>
        <v>87983.195066999993</v>
      </c>
      <c r="K13" s="15">
        <f>J13*1.3653-J13</f>
        <v>32140.261157975096</v>
      </c>
      <c r="L13" s="13">
        <f t="shared" si="2"/>
        <v>120123.45622497509</v>
      </c>
      <c r="M13" s="15">
        <f>L13*1.3653-L13</f>
        <v>43881.098558983387</v>
      </c>
      <c r="N13" s="13">
        <f t="shared" si="2"/>
        <v>164004.55478395848</v>
      </c>
      <c r="O13" t="s">
        <v>17</v>
      </c>
      <c r="P13" s="40" t="s">
        <v>68</v>
      </c>
      <c r="Q13" s="1" t="s">
        <v>69</v>
      </c>
    </row>
    <row r="14" spans="1:17" ht="60" x14ac:dyDescent="0.25">
      <c r="A14" s="2">
        <v>8</v>
      </c>
      <c r="B14" s="1" t="s">
        <v>70</v>
      </c>
      <c r="C14" s="1" t="s">
        <v>52</v>
      </c>
      <c r="D14" s="8">
        <v>57010</v>
      </c>
      <c r="E14" s="8">
        <v>62060</v>
      </c>
      <c r="F14" s="14">
        <v>135254.42000000001</v>
      </c>
      <c r="G14" s="15"/>
      <c r="H14" s="13">
        <f t="shared" si="0"/>
        <v>135254.42000000001</v>
      </c>
      <c r="I14" s="15">
        <f>H14*1.207-H14</f>
        <v>27997.664940000017</v>
      </c>
      <c r="J14" s="13">
        <f t="shared" si="1"/>
        <v>163252.08494000003</v>
      </c>
      <c r="K14" s="15">
        <f>J14*1.207-J14</f>
        <v>33793.181582580029</v>
      </c>
      <c r="L14" s="13">
        <f t="shared" si="2"/>
        <v>197045.26652258006</v>
      </c>
      <c r="M14" s="15">
        <f>L14*1.207-L14</f>
        <v>40788.370170174079</v>
      </c>
      <c r="N14" s="13">
        <f t="shared" si="2"/>
        <v>237833.63669275414</v>
      </c>
      <c r="O14" t="s">
        <v>17</v>
      </c>
      <c r="P14" s="38" t="s">
        <v>71</v>
      </c>
      <c r="Q14" s="1" t="s">
        <v>72</v>
      </c>
    </row>
    <row r="15" spans="1:17" ht="45" x14ac:dyDescent="0.25">
      <c r="A15" s="2">
        <v>9</v>
      </c>
      <c r="B15" s="1" t="s">
        <v>73</v>
      </c>
      <c r="C15" s="1" t="s">
        <v>52</v>
      </c>
      <c r="D15" s="8">
        <v>57012</v>
      </c>
      <c r="E15" s="8">
        <v>62060</v>
      </c>
      <c r="F15" s="14">
        <v>63011.06</v>
      </c>
      <c r="G15" s="15"/>
      <c r="H15" s="13">
        <f t="shared" si="0"/>
        <v>63011.06</v>
      </c>
      <c r="I15" s="15">
        <f>H15*1.4741-H15</f>
        <v>29873.543546000001</v>
      </c>
      <c r="J15" s="13">
        <f t="shared" si="1"/>
        <v>92884.603545999998</v>
      </c>
      <c r="K15" s="15">
        <f>J15*1.4741-J15</f>
        <v>44036.590541158599</v>
      </c>
      <c r="L15" s="13">
        <f t="shared" si="2"/>
        <v>136921.1940871586</v>
      </c>
      <c r="M15" s="15">
        <f>L15*1.4741-L15</f>
        <v>64914.33811672189</v>
      </c>
      <c r="N15" s="13">
        <f t="shared" si="2"/>
        <v>201835.53220388049</v>
      </c>
      <c r="O15" t="s">
        <v>17</v>
      </c>
      <c r="P15" s="38" t="s">
        <v>74</v>
      </c>
      <c r="Q15" s="1" t="s">
        <v>75</v>
      </c>
    </row>
    <row r="16" spans="1:17" ht="45" x14ac:dyDescent="0.25">
      <c r="A16" s="2">
        <v>10</v>
      </c>
      <c r="B16" s="1" t="s">
        <v>76</v>
      </c>
      <c r="C16" s="1" t="s">
        <v>52</v>
      </c>
      <c r="D16" s="8">
        <v>57026</v>
      </c>
      <c r="E16" s="8">
        <v>62060</v>
      </c>
      <c r="F16" s="14">
        <v>37245.919999999998</v>
      </c>
      <c r="G16" s="15"/>
      <c r="H16" s="13">
        <f t="shared" si="0"/>
        <v>37245.919999999998</v>
      </c>
      <c r="I16" s="15">
        <f>H16*1.3294-H16</f>
        <v>12268.806047999999</v>
      </c>
      <c r="J16" s="13">
        <f t="shared" si="1"/>
        <v>49514.726047999997</v>
      </c>
      <c r="K16" s="15">
        <f>J16*1.3294-J16</f>
        <v>16310.150760211196</v>
      </c>
      <c r="L16" s="13">
        <f t="shared" si="2"/>
        <v>65824.876808211193</v>
      </c>
      <c r="M16" s="15">
        <f>L16*1.3294-L16</f>
        <v>21682.714420624761</v>
      </c>
      <c r="N16" s="13">
        <f t="shared" si="2"/>
        <v>87507.591228835954</v>
      </c>
      <c r="O16" t="s">
        <v>17</v>
      </c>
      <c r="P16" s="38" t="s">
        <v>77</v>
      </c>
      <c r="Q16" s="1" t="s">
        <v>78</v>
      </c>
    </row>
    <row r="17" spans="1:17" ht="45" x14ac:dyDescent="0.25">
      <c r="A17" s="2">
        <v>11</v>
      </c>
      <c r="B17" s="1" t="s">
        <v>79</v>
      </c>
      <c r="C17" s="1" t="s">
        <v>52</v>
      </c>
      <c r="D17" s="8">
        <v>57030</v>
      </c>
      <c r="E17" s="8">
        <v>62060</v>
      </c>
      <c r="F17" s="14">
        <v>47658.04</v>
      </c>
      <c r="G17" s="15"/>
      <c r="H17" s="13">
        <f t="shared" si="0"/>
        <v>47658.04</v>
      </c>
      <c r="I17" s="15">
        <f>H17*1.0678-H17</f>
        <v>3231.2151120000053</v>
      </c>
      <c r="J17" s="13">
        <f t="shared" si="1"/>
        <v>50889.255112000006</v>
      </c>
      <c r="K17" s="15">
        <f>J17*1.0678-J17</f>
        <v>3450.291496593607</v>
      </c>
      <c r="L17" s="13">
        <f t="shared" si="2"/>
        <v>54339.546608593613</v>
      </c>
      <c r="M17" s="15">
        <f>L17*1.0678-L17</f>
        <v>3684.2212600626517</v>
      </c>
      <c r="N17" s="13">
        <f t="shared" si="2"/>
        <v>58023.767868656265</v>
      </c>
      <c r="O17" t="s">
        <v>17</v>
      </c>
      <c r="P17" s="38" t="s">
        <v>80</v>
      </c>
      <c r="Q17" s="1" t="s">
        <v>75</v>
      </c>
    </row>
    <row r="18" spans="1:17" ht="30" x14ac:dyDescent="0.25">
      <c r="A18" s="2">
        <v>12</v>
      </c>
      <c r="B18" s="1" t="s">
        <v>81</v>
      </c>
      <c r="C18" s="1" t="s">
        <v>52</v>
      </c>
      <c r="D18" s="8">
        <v>53305</v>
      </c>
      <c r="E18" s="8">
        <v>63160</v>
      </c>
      <c r="F18" s="14">
        <v>39468</v>
      </c>
      <c r="G18" s="15"/>
      <c r="H18" s="13">
        <f t="shared" si="0"/>
        <v>39468</v>
      </c>
      <c r="I18" s="15">
        <f>H18*1.1168-H18</f>
        <v>4609.8623999999982</v>
      </c>
      <c r="J18" s="13">
        <f t="shared" si="1"/>
        <v>44077.862399999998</v>
      </c>
      <c r="K18" s="15">
        <f>J18*1.1168-J18</f>
        <v>5148.2943283200002</v>
      </c>
      <c r="L18" s="13">
        <f t="shared" si="2"/>
        <v>49226.156728319998</v>
      </c>
      <c r="M18" s="15">
        <f>L18*1.1168-L18</f>
        <v>5749.6151058677788</v>
      </c>
      <c r="N18" s="13">
        <f t="shared" si="2"/>
        <v>54975.771834187777</v>
      </c>
      <c r="O18" t="s">
        <v>17</v>
      </c>
      <c r="P18" s="38" t="s">
        <v>82</v>
      </c>
      <c r="Q18" s="1" t="s">
        <v>83</v>
      </c>
    </row>
    <row r="19" spans="1:17" ht="60" x14ac:dyDescent="0.25">
      <c r="A19" s="2">
        <v>13</v>
      </c>
      <c r="B19" s="1" t="s">
        <v>84</v>
      </c>
      <c r="C19" s="1" t="s">
        <v>52</v>
      </c>
      <c r="D19" s="8">
        <v>53401</v>
      </c>
      <c r="E19" s="8">
        <v>63660</v>
      </c>
      <c r="F19" s="14">
        <v>108493</v>
      </c>
      <c r="G19" s="15"/>
      <c r="H19" s="13">
        <f t="shared" si="0"/>
        <v>108493</v>
      </c>
      <c r="I19" s="15">
        <f>H19*1.2706-H19</f>
        <v>29358.205799999996</v>
      </c>
      <c r="J19" s="13">
        <f t="shared" si="1"/>
        <v>137851.2058</v>
      </c>
      <c r="K19" s="15">
        <f>J19*1.2706-J19</f>
        <v>37302.536289479991</v>
      </c>
      <c r="L19" s="13">
        <f t="shared" si="2"/>
        <v>175153.74208947999</v>
      </c>
      <c r="M19" s="15">
        <f>L19*1.2706-L19</f>
        <v>47396.602609413269</v>
      </c>
      <c r="N19" s="13">
        <f t="shared" si="2"/>
        <v>222550.34469889326</v>
      </c>
      <c r="O19" t="s">
        <v>17</v>
      </c>
      <c r="P19" s="39" t="s">
        <v>85</v>
      </c>
      <c r="Q19" s="1" t="s">
        <v>83</v>
      </c>
    </row>
    <row r="20" spans="1:17" ht="30" x14ac:dyDescent="0.25">
      <c r="A20" s="2">
        <v>14</v>
      </c>
      <c r="B20" s="1" t="s">
        <v>86</v>
      </c>
      <c r="C20" s="1" t="s">
        <v>52</v>
      </c>
      <c r="D20" s="8">
        <v>53402</v>
      </c>
      <c r="E20" s="8">
        <v>63660</v>
      </c>
      <c r="F20" s="14">
        <v>19697</v>
      </c>
      <c r="G20" s="15"/>
      <c r="H20" s="13">
        <f t="shared" si="0"/>
        <v>19697</v>
      </c>
      <c r="I20" s="15">
        <f>H20*1.2628-H20</f>
        <v>5176.3715999999986</v>
      </c>
      <c r="J20" s="13">
        <f t="shared" si="1"/>
        <v>24873.371599999999</v>
      </c>
      <c r="K20" s="15">
        <f>J20*1.2628-J20</f>
        <v>6536.7220564799973</v>
      </c>
      <c r="L20" s="13">
        <f t="shared" si="2"/>
        <v>31410.093656479996</v>
      </c>
      <c r="M20" s="15">
        <f>L20*1.2628-L20</f>
        <v>8254.5726129229406</v>
      </c>
      <c r="N20" s="13">
        <f t="shared" si="2"/>
        <v>39664.666269402936</v>
      </c>
      <c r="O20" t="s">
        <v>17</v>
      </c>
      <c r="P20" s="38" t="s">
        <v>87</v>
      </c>
      <c r="Q20" s="1" t="s">
        <v>83</v>
      </c>
    </row>
    <row r="21" spans="1:17" ht="45" x14ac:dyDescent="0.25">
      <c r="A21" s="2">
        <v>15</v>
      </c>
      <c r="B21" s="1" t="s">
        <v>88</v>
      </c>
      <c r="C21" s="1" t="s">
        <v>52</v>
      </c>
      <c r="D21" s="8">
        <v>53415</v>
      </c>
      <c r="E21" s="8">
        <v>63660</v>
      </c>
      <c r="F21" s="14">
        <v>12190</v>
      </c>
      <c r="G21" s="15"/>
      <c r="H21" s="13">
        <f t="shared" si="0"/>
        <v>12190</v>
      </c>
      <c r="I21" s="15">
        <f>H21*1.1667-H21</f>
        <v>2032.0730000000003</v>
      </c>
      <c r="J21" s="13">
        <f t="shared" si="1"/>
        <v>14222.073</v>
      </c>
      <c r="K21" s="15">
        <f>J21*1.1667-J21</f>
        <v>2370.8195691000001</v>
      </c>
      <c r="L21" s="13">
        <f t="shared" si="2"/>
        <v>16592.8925691</v>
      </c>
      <c r="M21" s="15">
        <f>L21*1.1667-L21</f>
        <v>2766.035191268973</v>
      </c>
      <c r="N21" s="13">
        <f t="shared" si="2"/>
        <v>19358.927760368973</v>
      </c>
      <c r="O21" t="s">
        <v>17</v>
      </c>
      <c r="P21" s="38" t="s">
        <v>89</v>
      </c>
      <c r="Q21" s="1" t="s">
        <v>83</v>
      </c>
    </row>
    <row r="22" spans="1:17" ht="45" x14ac:dyDescent="0.25">
      <c r="A22" s="2">
        <v>16</v>
      </c>
      <c r="B22" s="1" t="s">
        <v>90</v>
      </c>
      <c r="C22" s="1" t="s">
        <v>52</v>
      </c>
      <c r="D22" s="8">
        <v>53420</v>
      </c>
      <c r="E22" s="8">
        <v>63660</v>
      </c>
      <c r="F22" s="14">
        <v>69895</v>
      </c>
      <c r="G22" s="15"/>
      <c r="H22" s="13">
        <f t="shared" si="0"/>
        <v>69895</v>
      </c>
      <c r="I22" s="15">
        <f>H22*1.096-H22</f>
        <v>6709.9200000000128</v>
      </c>
      <c r="J22" s="13">
        <f t="shared" si="1"/>
        <v>76604.920000000013</v>
      </c>
      <c r="K22" s="15">
        <f>J22*1.096-J22</f>
        <v>7354.0723200000066</v>
      </c>
      <c r="L22" s="13">
        <f t="shared" si="2"/>
        <v>83958.992320000019</v>
      </c>
      <c r="M22" s="15">
        <f>L22*1.096-L22</f>
        <v>8060.0632627200102</v>
      </c>
      <c r="N22" s="13">
        <f t="shared" si="2"/>
        <v>92019.05558272003</v>
      </c>
      <c r="O22" t="s">
        <v>17</v>
      </c>
      <c r="P22" s="38" t="s">
        <v>91</v>
      </c>
      <c r="Q22" s="1" t="s">
        <v>83</v>
      </c>
    </row>
    <row r="23" spans="1:17" ht="30" x14ac:dyDescent="0.25">
      <c r="A23" s="2">
        <v>17</v>
      </c>
      <c r="B23" s="1" t="s">
        <v>92</v>
      </c>
      <c r="C23" s="1" t="s">
        <v>52</v>
      </c>
      <c r="D23" s="8">
        <v>53450</v>
      </c>
      <c r="E23" s="8">
        <v>63660</v>
      </c>
      <c r="F23" s="14">
        <v>205050</v>
      </c>
      <c r="G23" s="15"/>
      <c r="H23" s="13">
        <f t="shared" si="0"/>
        <v>205050</v>
      </c>
      <c r="I23" s="15">
        <f>H23*1.0521-H23</f>
        <v>10683.10500000001</v>
      </c>
      <c r="J23" s="13">
        <f t="shared" si="1"/>
        <v>215733.10500000001</v>
      </c>
      <c r="K23" s="15">
        <f>J23*1.0521-J23</f>
        <v>11239.694770500006</v>
      </c>
      <c r="L23" s="13">
        <f t="shared" si="2"/>
        <v>226972.79977050002</v>
      </c>
      <c r="M23" s="15">
        <f>L23*1.0521-L23</f>
        <v>11825.282868043054</v>
      </c>
      <c r="N23" s="13">
        <f t="shared" si="2"/>
        <v>238798.08263854307</v>
      </c>
      <c r="O23" t="s">
        <v>17</v>
      </c>
      <c r="P23" s="40" t="s">
        <v>93</v>
      </c>
      <c r="Q23" s="1" t="s">
        <v>83</v>
      </c>
    </row>
    <row r="24" spans="1:17" ht="60" x14ac:dyDescent="0.25">
      <c r="A24" s="2">
        <v>18</v>
      </c>
      <c r="B24" s="1" t="s">
        <v>94</v>
      </c>
      <c r="C24" s="1" t="s">
        <v>52</v>
      </c>
      <c r="D24" s="8">
        <v>53455</v>
      </c>
      <c r="E24" s="8">
        <v>63660</v>
      </c>
      <c r="F24" s="14">
        <v>1350317</v>
      </c>
      <c r="G24" s="15"/>
      <c r="H24" s="13">
        <f t="shared" si="0"/>
        <v>1350317</v>
      </c>
      <c r="I24" s="15">
        <f>H24*1.075-H24</f>
        <v>101273.77499999991</v>
      </c>
      <c r="J24" s="13">
        <f t="shared" si="1"/>
        <v>1451590.7749999999</v>
      </c>
      <c r="K24" s="15">
        <f>J24*1.075-J24</f>
        <v>108869.30812499998</v>
      </c>
      <c r="L24" s="13">
        <f t="shared" si="2"/>
        <v>1560460.0831249999</v>
      </c>
      <c r="M24" s="15">
        <f>L24*1.075-L24</f>
        <v>117034.50623437483</v>
      </c>
      <c r="N24" s="13">
        <f t="shared" si="2"/>
        <v>1677494.5893593747</v>
      </c>
      <c r="O24" t="s">
        <v>17</v>
      </c>
      <c r="P24" s="38" t="s">
        <v>95</v>
      </c>
      <c r="Q24" s="1" t="s">
        <v>83</v>
      </c>
    </row>
    <row r="25" spans="1:17" ht="75" x14ac:dyDescent="0.25">
      <c r="A25" s="2">
        <v>19</v>
      </c>
      <c r="B25" s="1" t="s">
        <v>96</v>
      </c>
      <c r="C25" s="1" t="s">
        <v>52</v>
      </c>
      <c r="D25" s="8">
        <v>52185</v>
      </c>
      <c r="E25" s="8">
        <v>67560</v>
      </c>
      <c r="F25" s="14">
        <v>37660</v>
      </c>
      <c r="G25" s="15">
        <v>0</v>
      </c>
      <c r="H25" s="13">
        <f t="shared" si="0"/>
        <v>37660</v>
      </c>
      <c r="I25" s="15">
        <f>H25*1.0751-H25</f>
        <v>2828.265999999996</v>
      </c>
      <c r="J25" s="13">
        <f t="shared" si="1"/>
        <v>40488.265999999996</v>
      </c>
      <c r="K25" s="15">
        <f>J25*1.0751-J25</f>
        <v>3040.6687765999959</v>
      </c>
      <c r="L25" s="13">
        <f t="shared" si="2"/>
        <v>43528.934776599992</v>
      </c>
      <c r="M25" s="15">
        <f>L25*1.0751-L25</f>
        <v>3269.0230017226568</v>
      </c>
      <c r="N25" s="13">
        <f t="shared" si="2"/>
        <v>46797.957778322649</v>
      </c>
      <c r="O25" t="s">
        <v>17</v>
      </c>
      <c r="P25" s="37" t="s">
        <v>97</v>
      </c>
      <c r="Q25" s="1" t="s">
        <v>83</v>
      </c>
    </row>
    <row r="26" spans="1:17" x14ac:dyDescent="0.25">
      <c r="B26" s="1"/>
      <c r="C26" s="1"/>
      <c r="D26" s="8"/>
      <c r="E26" s="8"/>
      <c r="F26" s="14"/>
      <c r="G26" s="10"/>
      <c r="H26" s="13"/>
      <c r="I26" s="15"/>
      <c r="J26" s="13"/>
      <c r="K26" s="15"/>
      <c r="L26" s="13"/>
      <c r="M26" s="13"/>
      <c r="N26" s="13"/>
      <c r="P26" s="1"/>
    </row>
    <row r="27" spans="1:17" x14ac:dyDescent="0.25">
      <c r="B27" s="1"/>
      <c r="C27" s="1"/>
      <c r="D27" s="8"/>
      <c r="E27" s="8"/>
      <c r="F27" s="10"/>
      <c r="G27" s="10"/>
      <c r="H27" s="13"/>
      <c r="I27" s="15"/>
      <c r="J27" s="13"/>
      <c r="K27" s="15"/>
      <c r="L27" s="13"/>
      <c r="M27" s="13"/>
      <c r="N27" s="13"/>
      <c r="P27" s="1"/>
    </row>
    <row r="28" spans="1:17" x14ac:dyDescent="0.25">
      <c r="A28" s="9"/>
      <c r="B28" s="20" t="s">
        <v>48</v>
      </c>
      <c r="C28" s="21"/>
      <c r="D28" s="22"/>
      <c r="E28" s="22"/>
      <c r="F28" s="24">
        <f t="shared" ref="F28:N28" si="3">SUM(F7:F27)</f>
        <v>2373527.4500000002</v>
      </c>
      <c r="G28" s="24">
        <f t="shared" si="3"/>
        <v>0</v>
      </c>
      <c r="H28" s="24">
        <f t="shared" si="3"/>
        <v>2373527.4500000002</v>
      </c>
      <c r="I28" s="24">
        <f t="shared" si="3"/>
        <v>282386.438669</v>
      </c>
      <c r="J28" s="24">
        <f t="shared" si="3"/>
        <v>2655913.888669</v>
      </c>
      <c r="K28" s="34">
        <f t="shared" si="3"/>
        <v>337356.80176133447</v>
      </c>
      <c r="L28" s="24">
        <f t="shared" si="3"/>
        <v>2993270.6904303343</v>
      </c>
      <c r="M28" s="24">
        <f t="shared" si="3"/>
        <v>408433.98598596401</v>
      </c>
      <c r="N28" s="24">
        <f t="shared" si="3"/>
        <v>3401704.6764162984</v>
      </c>
      <c r="O28" s="6"/>
      <c r="P28" s="21"/>
    </row>
    <row r="29" spans="1:17" x14ac:dyDescent="0.25">
      <c r="B29" s="1"/>
      <c r="C29" s="1"/>
      <c r="D29" s="8"/>
      <c r="E29" s="8"/>
      <c r="F29" s="10"/>
      <c r="G29" s="10"/>
      <c r="H29" s="13"/>
      <c r="I29" s="10"/>
      <c r="J29" s="13"/>
      <c r="K29" s="15"/>
      <c r="L29" s="13"/>
      <c r="M29" s="13"/>
      <c r="N29" s="13"/>
      <c r="P29" s="1"/>
    </row>
    <row r="30" spans="1:17" x14ac:dyDescent="0.25">
      <c r="B30" s="1"/>
      <c r="C30" s="1"/>
      <c r="D30" s="8"/>
      <c r="E30" s="8"/>
      <c r="F30" s="10"/>
      <c r="G30" s="10"/>
      <c r="H30" s="13"/>
      <c r="I30" s="10"/>
      <c r="J30" s="13"/>
      <c r="K30" s="15"/>
      <c r="L30" s="13"/>
      <c r="M30" s="13"/>
      <c r="N30" s="13"/>
      <c r="P30" s="1"/>
    </row>
    <row r="31" spans="1:17" x14ac:dyDescent="0.25">
      <c r="B31" s="1"/>
      <c r="C31" s="1"/>
      <c r="D31" s="8"/>
      <c r="E31" s="8"/>
      <c r="F31" s="10"/>
      <c r="G31" s="10"/>
      <c r="H31" s="13"/>
      <c r="I31" s="10"/>
      <c r="J31" s="13"/>
      <c r="K31" s="15"/>
      <c r="L31" s="13"/>
      <c r="M31" s="13"/>
      <c r="N31" s="13"/>
      <c r="P31" s="1"/>
    </row>
    <row r="32" spans="1:17" x14ac:dyDescent="0.25">
      <c r="B32" s="1"/>
      <c r="C32" s="1"/>
      <c r="D32" s="8"/>
      <c r="E32" s="8"/>
      <c r="F32" s="10"/>
      <c r="G32" s="10"/>
      <c r="H32" s="13"/>
      <c r="I32" s="10"/>
      <c r="J32" s="13"/>
      <c r="K32" s="15"/>
      <c r="L32" s="13"/>
      <c r="M32" s="13"/>
      <c r="N32" s="13"/>
      <c r="P32" s="1"/>
    </row>
    <row r="33" spans="2:16" x14ac:dyDescent="0.25">
      <c r="B33" s="1"/>
      <c r="C33" s="1"/>
      <c r="D33" s="8"/>
      <c r="E33" s="8"/>
      <c r="F33" s="10"/>
      <c r="G33" s="10"/>
      <c r="H33" s="13"/>
      <c r="I33" s="10"/>
      <c r="J33" s="13"/>
      <c r="K33" s="15"/>
      <c r="L33" s="13"/>
      <c r="M33" s="13"/>
      <c r="N33" s="13"/>
      <c r="P33" s="1"/>
    </row>
    <row r="34" spans="2:16" x14ac:dyDescent="0.25">
      <c r="B34" s="1"/>
      <c r="C34" s="1"/>
      <c r="D34" s="8"/>
      <c r="E34" s="8"/>
      <c r="F34" s="10"/>
      <c r="G34" s="10"/>
      <c r="H34" s="13"/>
      <c r="I34" s="10"/>
      <c r="J34" s="13"/>
      <c r="K34" s="15"/>
      <c r="L34" s="13"/>
      <c r="M34" s="13"/>
      <c r="N34" s="13"/>
      <c r="P34" s="1"/>
    </row>
    <row r="35" spans="2:16" x14ac:dyDescent="0.25">
      <c r="B35" s="1"/>
      <c r="C35" s="1"/>
      <c r="D35" s="8"/>
      <c r="E35" s="8"/>
      <c r="F35" s="10"/>
      <c r="G35" s="10"/>
      <c r="H35" s="13"/>
      <c r="I35" s="10"/>
      <c r="J35" s="13"/>
      <c r="K35" s="15"/>
      <c r="L35" s="13"/>
      <c r="M35" s="13"/>
      <c r="N35" s="13"/>
      <c r="P35" s="1"/>
    </row>
    <row r="36" spans="2:16" x14ac:dyDescent="0.25">
      <c r="B36" s="1"/>
      <c r="C36" s="1"/>
      <c r="D36" s="8"/>
      <c r="E36" s="8"/>
      <c r="F36" s="10"/>
      <c r="G36" s="10"/>
      <c r="H36" s="13"/>
      <c r="I36" s="10"/>
      <c r="J36" s="13"/>
      <c r="K36" s="15"/>
      <c r="L36" s="13"/>
      <c r="M36" s="13"/>
      <c r="N36" s="13"/>
      <c r="P36" s="1"/>
    </row>
    <row r="37" spans="2:16" x14ac:dyDescent="0.25">
      <c r="B37" s="1"/>
      <c r="C37" s="1"/>
      <c r="D37" s="8"/>
      <c r="E37" s="8"/>
      <c r="F37" s="10"/>
      <c r="G37" s="10"/>
      <c r="H37" s="13"/>
      <c r="I37" s="10"/>
      <c r="J37" s="13"/>
      <c r="K37" s="15"/>
      <c r="L37" s="13"/>
      <c r="M37" s="13"/>
      <c r="N37" s="13"/>
      <c r="P37" s="1"/>
    </row>
    <row r="38" spans="2:16" x14ac:dyDescent="0.25">
      <c r="B38" s="1"/>
      <c r="C38" s="1"/>
      <c r="D38" s="8"/>
      <c r="E38" s="8"/>
      <c r="F38" s="10"/>
      <c r="G38" s="10"/>
      <c r="H38" s="13"/>
      <c r="I38" s="10"/>
      <c r="J38" s="13"/>
      <c r="K38" s="15"/>
      <c r="L38" s="13"/>
      <c r="M38" s="13"/>
      <c r="N38" s="13"/>
      <c r="P38" s="1"/>
    </row>
    <row r="39" spans="2:16" x14ac:dyDescent="0.25">
      <c r="B39" s="1"/>
      <c r="C39" s="1"/>
      <c r="D39" s="8"/>
      <c r="E39" s="8"/>
      <c r="F39" s="10"/>
      <c r="G39" s="10"/>
      <c r="H39" s="13"/>
      <c r="I39" s="10"/>
      <c r="J39" s="13"/>
      <c r="K39" s="15"/>
      <c r="L39" s="13"/>
      <c r="M39" s="13"/>
      <c r="N39" s="13"/>
      <c r="P39" s="1"/>
    </row>
    <row r="40" spans="2:16" x14ac:dyDescent="0.25">
      <c r="B40" s="1"/>
      <c r="C40" s="1"/>
      <c r="D40" s="8"/>
      <c r="E40" s="8"/>
      <c r="F40" s="10"/>
      <c r="G40" s="10"/>
      <c r="H40" s="13"/>
      <c r="I40" s="10"/>
      <c r="J40" s="13"/>
      <c r="K40" s="15"/>
      <c r="L40" s="13"/>
      <c r="M40" s="13"/>
      <c r="N40" s="13"/>
      <c r="P40" s="1"/>
    </row>
    <row r="41" spans="2:16" x14ac:dyDescent="0.25">
      <c r="B41" s="1"/>
      <c r="C41" s="1"/>
      <c r="D41" s="8"/>
      <c r="E41" s="8"/>
      <c r="F41" s="10"/>
      <c r="G41" s="10"/>
      <c r="H41" s="13"/>
      <c r="I41" s="10"/>
      <c r="J41" s="13"/>
      <c r="K41" s="15"/>
      <c r="L41" s="13"/>
      <c r="M41" s="13"/>
      <c r="N41" s="13"/>
      <c r="P41" s="1"/>
    </row>
    <row r="42" spans="2:16" x14ac:dyDescent="0.25">
      <c r="B42" s="1"/>
      <c r="C42" s="1"/>
      <c r="D42" s="8"/>
      <c r="E42" s="8"/>
      <c r="F42" s="10"/>
      <c r="G42" s="10"/>
      <c r="H42" s="13"/>
      <c r="I42" s="10"/>
      <c r="J42" s="13"/>
      <c r="K42" s="15"/>
      <c r="L42" s="13"/>
      <c r="M42" s="13"/>
      <c r="N42" s="13"/>
      <c r="P42" s="1"/>
    </row>
    <row r="43" spans="2:16" x14ac:dyDescent="0.25">
      <c r="B43" s="1"/>
      <c r="C43" s="1"/>
      <c r="D43" s="8"/>
      <c r="E43" s="8"/>
      <c r="F43" s="10"/>
      <c r="G43" s="10"/>
      <c r="H43" s="13"/>
      <c r="I43" s="10"/>
      <c r="J43" s="13"/>
      <c r="K43" s="15"/>
      <c r="L43" s="13"/>
      <c r="M43" s="13"/>
      <c r="N43" s="13"/>
      <c r="P43" s="1"/>
    </row>
    <row r="44" spans="2:16" x14ac:dyDescent="0.25">
      <c r="B44" s="1"/>
      <c r="C44" s="1"/>
      <c r="D44" s="8"/>
      <c r="E44" s="8"/>
      <c r="F44" s="10"/>
      <c r="G44" s="10"/>
      <c r="H44" s="13"/>
      <c r="I44" s="10"/>
      <c r="J44" s="13"/>
      <c r="K44" s="15"/>
      <c r="L44" s="13"/>
      <c r="M44" s="13"/>
      <c r="N44" s="13"/>
      <c r="P44" s="1"/>
    </row>
    <row r="45" spans="2:16" x14ac:dyDescent="0.25">
      <c r="B45" s="1"/>
      <c r="C45" s="1"/>
      <c r="D45" s="8"/>
      <c r="E45" s="8"/>
      <c r="F45" s="10"/>
      <c r="G45" s="10"/>
      <c r="H45" s="13"/>
      <c r="I45" s="10"/>
      <c r="J45" s="13"/>
      <c r="K45" s="15"/>
      <c r="L45" s="13"/>
      <c r="M45" s="13"/>
      <c r="N45" s="13"/>
      <c r="P45" s="1"/>
    </row>
    <row r="46" spans="2:16" x14ac:dyDescent="0.25">
      <c r="B46" s="1"/>
      <c r="C46" s="1"/>
      <c r="D46" s="8"/>
      <c r="E46" s="8"/>
      <c r="F46" s="10"/>
      <c r="G46" s="10"/>
      <c r="H46" s="13"/>
      <c r="I46" s="10"/>
      <c r="J46" s="13"/>
      <c r="K46" s="15"/>
      <c r="L46" s="13"/>
      <c r="M46" s="13"/>
      <c r="N46" s="13"/>
      <c r="P46" s="1"/>
    </row>
    <row r="47" spans="2:16" x14ac:dyDescent="0.25">
      <c r="B47" s="1"/>
      <c r="C47" s="1"/>
      <c r="D47" s="8"/>
      <c r="E47" s="8"/>
      <c r="F47" s="10"/>
      <c r="G47" s="10"/>
      <c r="H47" s="13"/>
      <c r="I47" s="10"/>
      <c r="J47" s="13"/>
      <c r="K47" s="15"/>
      <c r="L47" s="13"/>
      <c r="M47" s="13"/>
      <c r="N47" s="13"/>
      <c r="P47" s="1"/>
    </row>
    <row r="48" spans="2:16" x14ac:dyDescent="0.25">
      <c r="B48" s="1"/>
      <c r="C48" s="1"/>
      <c r="D48" s="8"/>
      <c r="E48" s="8"/>
      <c r="F48" s="10"/>
      <c r="G48" s="10"/>
      <c r="H48" s="13"/>
      <c r="I48" s="10"/>
      <c r="J48" s="13"/>
      <c r="K48" s="15"/>
      <c r="L48" s="13"/>
      <c r="M48" s="13"/>
      <c r="N48" s="13"/>
      <c r="P48" s="1"/>
    </row>
    <row r="49" spans="2:16" x14ac:dyDescent="0.25">
      <c r="B49" s="1"/>
      <c r="C49" s="1"/>
      <c r="D49" s="8"/>
      <c r="E49" s="8"/>
      <c r="F49" s="10"/>
      <c r="G49" s="10"/>
      <c r="H49" s="13"/>
      <c r="I49" s="10"/>
      <c r="J49" s="13"/>
      <c r="K49" s="15"/>
      <c r="L49" s="13"/>
      <c r="M49" s="13"/>
      <c r="N49" s="13"/>
      <c r="P49" s="1"/>
    </row>
    <row r="50" spans="2:16" x14ac:dyDescent="0.25">
      <c r="B50" s="1"/>
      <c r="C50" s="1"/>
      <c r="D50" s="8"/>
      <c r="E50" s="8"/>
      <c r="F50" s="10"/>
      <c r="G50" s="10"/>
      <c r="H50" s="13"/>
      <c r="I50" s="10"/>
      <c r="J50" s="13"/>
      <c r="K50" s="15"/>
      <c r="L50" s="13"/>
      <c r="M50" s="13"/>
      <c r="N50" s="13"/>
      <c r="P50" s="1"/>
    </row>
    <row r="51" spans="2:16" x14ac:dyDescent="0.25">
      <c r="B51" s="1"/>
      <c r="C51" s="1"/>
      <c r="D51" s="8"/>
      <c r="E51" s="8"/>
      <c r="F51" s="10"/>
      <c r="G51" s="10"/>
      <c r="H51" s="13"/>
      <c r="I51" s="10"/>
      <c r="J51" s="13"/>
      <c r="K51" s="15"/>
      <c r="L51" s="13"/>
      <c r="M51" s="13"/>
      <c r="N51" s="13"/>
      <c r="P51" s="1"/>
    </row>
    <row r="52" spans="2:16" x14ac:dyDescent="0.25">
      <c r="B52" s="1"/>
      <c r="C52" s="1"/>
      <c r="D52" s="8"/>
      <c r="E52" s="8"/>
      <c r="F52" s="10"/>
      <c r="G52" s="10"/>
      <c r="H52" s="13"/>
      <c r="I52" s="10"/>
      <c r="J52" s="13"/>
      <c r="K52" s="15"/>
      <c r="L52" s="13"/>
      <c r="M52" s="13"/>
      <c r="N52" s="13"/>
      <c r="P52" s="1"/>
    </row>
    <row r="53" spans="2:16" x14ac:dyDescent="0.25">
      <c r="B53" s="1"/>
      <c r="C53" s="1"/>
      <c r="D53" s="8"/>
      <c r="E53" s="8"/>
      <c r="F53" s="10"/>
      <c r="G53" s="10"/>
      <c r="H53" s="13"/>
      <c r="I53" s="10"/>
      <c r="J53" s="13"/>
      <c r="K53" s="15"/>
      <c r="L53" s="13"/>
      <c r="M53" s="13"/>
      <c r="N53" s="13"/>
      <c r="P53" s="1"/>
    </row>
    <row r="54" spans="2:16" x14ac:dyDescent="0.25">
      <c r="B54" s="1"/>
      <c r="C54" s="1"/>
      <c r="D54" s="8"/>
      <c r="E54" s="8"/>
      <c r="F54" s="10"/>
      <c r="G54" s="10"/>
      <c r="H54" s="13"/>
      <c r="I54" s="10"/>
      <c r="J54" s="13"/>
      <c r="K54" s="15"/>
      <c r="L54" s="13"/>
      <c r="M54" s="13"/>
      <c r="N54" s="13"/>
      <c r="P54" s="1"/>
    </row>
    <row r="55" spans="2:16" x14ac:dyDescent="0.25">
      <c r="B55" s="1"/>
      <c r="C55" s="1"/>
      <c r="D55" s="8"/>
      <c r="E55" s="8"/>
      <c r="F55" s="10"/>
      <c r="G55" s="10"/>
      <c r="H55" s="13"/>
      <c r="I55" s="10"/>
      <c r="J55" s="13"/>
      <c r="K55" s="15"/>
      <c r="L55" s="13"/>
      <c r="M55" s="13"/>
      <c r="N55" s="13"/>
      <c r="P55" s="1"/>
    </row>
    <row r="56" spans="2:16" x14ac:dyDescent="0.25">
      <c r="B56" s="1"/>
      <c r="C56" s="1"/>
      <c r="D56" s="8"/>
      <c r="E56" s="8"/>
      <c r="F56" s="10"/>
      <c r="G56" s="10"/>
      <c r="H56" s="13"/>
      <c r="I56" s="10"/>
      <c r="J56" s="13"/>
      <c r="K56" s="15"/>
      <c r="L56" s="13"/>
      <c r="M56" s="13"/>
      <c r="N56" s="13"/>
      <c r="P56" s="1"/>
    </row>
    <row r="57" spans="2:16" x14ac:dyDescent="0.25">
      <c r="B57" s="1"/>
      <c r="C57" s="1"/>
      <c r="D57" s="8"/>
      <c r="E57" s="8"/>
      <c r="F57" s="10"/>
      <c r="G57" s="10"/>
      <c r="H57" s="13"/>
      <c r="I57" s="10"/>
      <c r="J57" s="13"/>
      <c r="K57" s="15"/>
      <c r="L57" s="13"/>
      <c r="M57" s="13"/>
      <c r="N57" s="13"/>
      <c r="P57" s="1"/>
    </row>
    <row r="58" spans="2:16" x14ac:dyDescent="0.25">
      <c r="B58" s="1"/>
      <c r="C58" s="1"/>
      <c r="D58" s="8"/>
      <c r="E58" s="8"/>
      <c r="F58" s="10"/>
      <c r="G58" s="10"/>
      <c r="H58" s="13"/>
      <c r="I58" s="10"/>
      <c r="J58" s="13"/>
      <c r="K58" s="15"/>
      <c r="L58" s="13"/>
      <c r="M58" s="13"/>
      <c r="N58" s="13"/>
      <c r="P58" s="1"/>
    </row>
    <row r="59" spans="2:16" x14ac:dyDescent="0.25">
      <c r="B59" s="1"/>
      <c r="C59" s="1"/>
      <c r="D59" s="8"/>
      <c r="E59" s="8"/>
      <c r="F59" s="10"/>
      <c r="G59" s="10"/>
      <c r="H59" s="13"/>
      <c r="I59" s="10"/>
      <c r="J59" s="13"/>
      <c r="K59" s="15"/>
      <c r="L59" s="13"/>
      <c r="M59" s="13"/>
      <c r="N59" s="13"/>
      <c r="P59" s="1"/>
    </row>
    <row r="60" spans="2:16" x14ac:dyDescent="0.25">
      <c r="B60" s="1"/>
      <c r="C60" s="1"/>
      <c r="D60" s="8"/>
      <c r="E60" s="8"/>
      <c r="F60" s="10"/>
      <c r="G60" s="10"/>
      <c r="H60" s="13"/>
      <c r="I60" s="10"/>
      <c r="J60" s="13"/>
      <c r="K60" s="15"/>
      <c r="L60" s="13"/>
      <c r="M60" s="13"/>
      <c r="N60" s="13"/>
      <c r="P60" s="1"/>
    </row>
    <row r="61" spans="2:16" x14ac:dyDescent="0.25">
      <c r="B61" s="1"/>
      <c r="C61" s="1"/>
      <c r="D61" s="8"/>
      <c r="E61" s="8"/>
      <c r="F61" s="10"/>
      <c r="G61" s="10"/>
      <c r="H61" s="13"/>
      <c r="I61" s="10"/>
      <c r="J61" s="13"/>
      <c r="K61" s="15"/>
      <c r="L61" s="13"/>
      <c r="M61" s="13"/>
      <c r="N61" s="13"/>
      <c r="P61" s="1"/>
    </row>
    <row r="62" spans="2:16" x14ac:dyDescent="0.25">
      <c r="B62" s="1"/>
      <c r="C62" s="1"/>
      <c r="D62" s="8"/>
      <c r="E62" s="8"/>
      <c r="F62" s="10"/>
      <c r="G62" s="10"/>
      <c r="H62" s="13"/>
      <c r="I62" s="10"/>
      <c r="J62" s="13"/>
      <c r="K62" s="15"/>
      <c r="L62" s="13"/>
      <c r="M62" s="13"/>
      <c r="N62" s="13"/>
      <c r="P62" s="1"/>
    </row>
    <row r="63" spans="2:16" x14ac:dyDescent="0.25">
      <c r="B63" s="1"/>
      <c r="C63" s="1"/>
      <c r="D63" s="8"/>
      <c r="E63" s="8"/>
      <c r="F63" s="10"/>
      <c r="G63" s="10"/>
      <c r="H63" s="13"/>
      <c r="I63" s="10"/>
      <c r="J63" s="13"/>
      <c r="K63" s="15"/>
      <c r="L63" s="13"/>
      <c r="M63" s="13"/>
      <c r="N63" s="13"/>
      <c r="P63" s="1"/>
    </row>
    <row r="64" spans="2:16" x14ac:dyDescent="0.25">
      <c r="B64" s="1"/>
      <c r="C64" s="1"/>
      <c r="D64" s="8"/>
      <c r="E64" s="8"/>
      <c r="F64" s="10"/>
      <c r="G64" s="10"/>
      <c r="H64" s="13"/>
      <c r="I64" s="10"/>
      <c r="J64" s="13"/>
      <c r="K64" s="15"/>
      <c r="L64" s="13"/>
      <c r="M64" s="13"/>
      <c r="N64" s="13"/>
      <c r="P64" s="1"/>
    </row>
    <row r="65" spans="2:16" x14ac:dyDescent="0.25">
      <c r="B65" s="1"/>
      <c r="C65" s="1"/>
      <c r="D65" s="8"/>
      <c r="E65" s="8"/>
      <c r="F65" s="10"/>
      <c r="G65" s="10"/>
      <c r="H65" s="13"/>
      <c r="I65" s="10"/>
      <c r="J65" s="13"/>
      <c r="K65" s="15"/>
      <c r="L65" s="13"/>
      <c r="M65" s="13"/>
      <c r="N65" s="13"/>
      <c r="P65" s="1"/>
    </row>
    <row r="66" spans="2:16" x14ac:dyDescent="0.25">
      <c r="B66" s="1"/>
      <c r="C66" s="1"/>
      <c r="D66" s="8"/>
      <c r="E66" s="8"/>
      <c r="F66" s="10"/>
      <c r="G66" s="10"/>
      <c r="H66" s="13"/>
      <c r="I66" s="10"/>
      <c r="J66" s="13"/>
      <c r="K66" s="15"/>
      <c r="L66" s="13"/>
      <c r="M66" s="13"/>
      <c r="N66" s="13"/>
      <c r="P66" s="1"/>
    </row>
    <row r="67" spans="2:16" x14ac:dyDescent="0.25">
      <c r="B67" s="1"/>
      <c r="C67" s="1"/>
      <c r="D67" s="8"/>
      <c r="E67" s="8"/>
      <c r="F67" s="10"/>
      <c r="G67" s="10"/>
      <c r="H67" s="13"/>
      <c r="I67" s="10"/>
      <c r="J67" s="13"/>
      <c r="K67" s="15"/>
      <c r="L67" s="13"/>
      <c r="M67" s="13"/>
      <c r="N67" s="13"/>
      <c r="P67" s="1"/>
    </row>
    <row r="68" spans="2:16" x14ac:dyDescent="0.25">
      <c r="B68" s="1"/>
      <c r="C68" s="1"/>
      <c r="D68" s="8"/>
      <c r="E68" s="8"/>
      <c r="F68" s="10"/>
      <c r="G68" s="10"/>
      <c r="H68" s="13"/>
      <c r="I68" s="10"/>
      <c r="J68" s="13"/>
      <c r="K68" s="15"/>
      <c r="L68" s="13"/>
      <c r="M68" s="13"/>
      <c r="N68" s="13"/>
      <c r="P68" s="1"/>
    </row>
    <row r="69" spans="2:16" x14ac:dyDescent="0.25">
      <c r="B69" s="1"/>
      <c r="C69" s="1"/>
      <c r="D69" s="8"/>
      <c r="E69" s="8"/>
      <c r="F69" s="10"/>
      <c r="G69" s="10"/>
      <c r="H69" s="13"/>
      <c r="I69" s="10"/>
      <c r="J69" s="13"/>
      <c r="K69" s="15"/>
      <c r="L69" s="13"/>
      <c r="M69" s="13"/>
      <c r="N69" s="13"/>
      <c r="P69" s="1"/>
    </row>
    <row r="70" spans="2:16" x14ac:dyDescent="0.25">
      <c r="B70" s="1"/>
      <c r="C70" s="1"/>
      <c r="D70" s="8"/>
      <c r="E70" s="8"/>
      <c r="F70" s="10"/>
      <c r="G70" s="10"/>
      <c r="H70" s="13"/>
      <c r="I70" s="10"/>
      <c r="J70" s="13"/>
      <c r="K70" s="15"/>
      <c r="L70" s="13"/>
      <c r="M70" s="13"/>
      <c r="N70" s="13"/>
      <c r="P70" s="1"/>
    </row>
    <row r="71" spans="2:16" x14ac:dyDescent="0.25">
      <c r="B71" s="1"/>
      <c r="C71" s="1"/>
      <c r="D71" s="8"/>
      <c r="E71" s="8"/>
      <c r="F71" s="10"/>
      <c r="G71" s="10"/>
      <c r="H71" s="13"/>
      <c r="I71" s="10"/>
      <c r="J71" s="13"/>
      <c r="K71" s="15"/>
      <c r="L71" s="13"/>
      <c r="M71" s="13"/>
      <c r="N71" s="13"/>
      <c r="P71" s="1"/>
    </row>
    <row r="72" spans="2:16" x14ac:dyDescent="0.25">
      <c r="B72" s="1"/>
      <c r="C72" s="1"/>
      <c r="D72" s="8"/>
      <c r="E72" s="8"/>
      <c r="F72" s="10"/>
      <c r="G72" s="10"/>
      <c r="H72" s="13"/>
      <c r="I72" s="10"/>
      <c r="J72" s="13"/>
      <c r="K72" s="15"/>
      <c r="L72" s="13"/>
      <c r="M72" s="13"/>
      <c r="N72" s="13"/>
      <c r="P72" s="1"/>
    </row>
    <row r="73" spans="2:16" x14ac:dyDescent="0.25">
      <c r="B73" s="1"/>
      <c r="C73" s="1"/>
      <c r="D73" s="8"/>
      <c r="E73" s="8"/>
      <c r="F73" s="10"/>
      <c r="G73" s="10"/>
      <c r="H73" s="13"/>
      <c r="I73" s="10"/>
      <c r="J73" s="13"/>
      <c r="K73" s="15"/>
      <c r="L73" s="13"/>
      <c r="M73" s="13"/>
      <c r="N73" s="13"/>
      <c r="P73" s="1"/>
    </row>
    <row r="74" spans="2:16" x14ac:dyDescent="0.25">
      <c r="B74" s="1"/>
      <c r="C74" s="1"/>
      <c r="D74" s="8"/>
      <c r="E74" s="8"/>
      <c r="F74" s="10"/>
      <c r="G74" s="10"/>
      <c r="H74" s="13"/>
      <c r="I74" s="10"/>
      <c r="J74" s="13"/>
      <c r="K74" s="15"/>
      <c r="L74" s="13"/>
      <c r="M74" s="13"/>
      <c r="N74" s="13"/>
      <c r="P74" s="1"/>
    </row>
    <row r="75" spans="2:16" x14ac:dyDescent="0.25">
      <c r="B75" s="1"/>
      <c r="C75" s="1"/>
      <c r="D75" s="8"/>
      <c r="E75" s="8"/>
      <c r="F75" s="10"/>
      <c r="G75" s="10"/>
      <c r="H75" s="13"/>
      <c r="I75" s="10"/>
      <c r="J75" s="13"/>
      <c r="K75" s="15"/>
      <c r="L75" s="13"/>
      <c r="M75" s="13"/>
      <c r="N75" s="13"/>
      <c r="P75" s="1"/>
    </row>
    <row r="76" spans="2:16" x14ac:dyDescent="0.25">
      <c r="B76" s="1"/>
      <c r="C76" s="1"/>
      <c r="D76" s="8"/>
      <c r="E76" s="8"/>
      <c r="F76" s="10"/>
      <c r="G76" s="10"/>
      <c r="H76" s="13"/>
      <c r="I76" s="10"/>
      <c r="J76" s="13"/>
      <c r="K76" s="15"/>
      <c r="L76" s="13"/>
      <c r="M76" s="13"/>
      <c r="N76" s="13"/>
      <c r="P76" s="1"/>
    </row>
    <row r="77" spans="2:16" x14ac:dyDescent="0.25">
      <c r="B77" s="1"/>
      <c r="C77" s="1"/>
      <c r="D77" s="8"/>
      <c r="E77" s="8"/>
      <c r="F77" s="10"/>
      <c r="G77" s="10"/>
      <c r="H77" s="13"/>
      <c r="I77" s="10"/>
      <c r="J77" s="13"/>
      <c r="K77" s="15"/>
      <c r="L77" s="13"/>
      <c r="M77" s="13"/>
      <c r="N77" s="13"/>
      <c r="P77" s="1"/>
    </row>
    <row r="78" spans="2:16" x14ac:dyDescent="0.25">
      <c r="B78" s="1"/>
      <c r="C78" s="1"/>
      <c r="D78" s="8"/>
      <c r="E78" s="8"/>
      <c r="F78" s="10"/>
      <c r="G78" s="10"/>
      <c r="H78" s="13"/>
      <c r="I78" s="10"/>
      <c r="J78" s="13"/>
      <c r="K78" s="15"/>
      <c r="L78" s="13"/>
      <c r="M78" s="13"/>
      <c r="N78" s="13"/>
      <c r="P78" s="1"/>
    </row>
    <row r="79" spans="2:16" x14ac:dyDescent="0.25">
      <c r="B79" s="1"/>
      <c r="C79" s="1"/>
      <c r="D79" s="8"/>
      <c r="E79" s="8"/>
      <c r="F79" s="10"/>
      <c r="G79" s="10"/>
      <c r="H79" s="13"/>
      <c r="I79" s="10"/>
      <c r="J79" s="13"/>
      <c r="K79" s="15"/>
      <c r="L79" s="13"/>
      <c r="M79" s="13"/>
      <c r="N79" s="13"/>
      <c r="P79" s="1"/>
    </row>
    <row r="80" spans="2:16" x14ac:dyDescent="0.25">
      <c r="B80" s="1"/>
      <c r="C80" s="1"/>
      <c r="D80" s="8"/>
      <c r="E80" s="8"/>
      <c r="F80" s="10"/>
      <c r="G80" s="10"/>
      <c r="H80" s="13"/>
      <c r="I80" s="10"/>
      <c r="J80" s="13"/>
      <c r="K80" s="15"/>
      <c r="L80" s="13"/>
      <c r="M80" s="13"/>
      <c r="N80" s="13"/>
      <c r="P80" s="1"/>
    </row>
    <row r="81" spans="2:16" x14ac:dyDescent="0.25">
      <c r="B81" s="1"/>
      <c r="C81" s="1"/>
      <c r="D81" s="8"/>
      <c r="E81" s="8"/>
      <c r="F81" s="10"/>
      <c r="G81" s="10"/>
      <c r="H81" s="13"/>
      <c r="I81" s="10"/>
      <c r="J81" s="13"/>
      <c r="K81" s="15"/>
      <c r="L81" s="13"/>
      <c r="M81" s="13"/>
      <c r="N81" s="13"/>
      <c r="P81" s="1"/>
    </row>
    <row r="82" spans="2:16" x14ac:dyDescent="0.25">
      <c r="B82" s="1"/>
      <c r="C82" s="1"/>
      <c r="D82" s="8"/>
      <c r="E82" s="8"/>
      <c r="F82" s="10"/>
      <c r="G82" s="10"/>
      <c r="H82" s="13"/>
      <c r="I82" s="10"/>
      <c r="J82" s="13"/>
      <c r="K82" s="15"/>
      <c r="L82" s="13"/>
      <c r="M82" s="13"/>
      <c r="N82" s="13"/>
      <c r="P82" s="1"/>
    </row>
    <row r="83" spans="2:16" x14ac:dyDescent="0.25">
      <c r="B83" s="1"/>
      <c r="C83" s="1"/>
      <c r="D83" s="8"/>
      <c r="E83" s="8"/>
      <c r="F83" s="10"/>
      <c r="G83" s="10"/>
      <c r="H83" s="13"/>
      <c r="I83" s="10"/>
      <c r="J83" s="13"/>
      <c r="K83" s="15"/>
      <c r="L83" s="13"/>
      <c r="M83" s="13"/>
      <c r="N83" s="13"/>
      <c r="P83" s="1"/>
    </row>
    <row r="84" spans="2:16" x14ac:dyDescent="0.25">
      <c r="B84" s="1"/>
      <c r="C84" s="1"/>
      <c r="D84" s="8"/>
      <c r="E84" s="8"/>
      <c r="F84" s="10"/>
      <c r="G84" s="10"/>
      <c r="H84" s="13"/>
      <c r="I84" s="10"/>
      <c r="J84" s="13"/>
      <c r="K84" s="15"/>
      <c r="L84" s="13"/>
      <c r="M84" s="13"/>
      <c r="N84" s="13"/>
      <c r="P84" s="1"/>
    </row>
    <row r="85" spans="2:16" x14ac:dyDescent="0.25">
      <c r="B85" s="1"/>
      <c r="C85" s="1"/>
      <c r="D85" s="8"/>
      <c r="E85" s="8"/>
      <c r="F85" s="10"/>
      <c r="G85" s="10"/>
      <c r="H85" s="13"/>
      <c r="I85" s="10"/>
      <c r="J85" s="13"/>
      <c r="K85" s="15"/>
      <c r="L85" s="13"/>
      <c r="M85" s="13"/>
      <c r="N85" s="13"/>
      <c r="P85" s="1"/>
    </row>
    <row r="86" spans="2:16" x14ac:dyDescent="0.25">
      <c r="B86" s="1"/>
      <c r="C86" s="1"/>
      <c r="D86" s="8"/>
      <c r="E86" s="8"/>
      <c r="F86" s="10"/>
      <c r="G86" s="10"/>
      <c r="H86" s="13"/>
      <c r="I86" s="10"/>
      <c r="J86" s="13"/>
      <c r="K86" s="15"/>
      <c r="L86" s="13"/>
      <c r="M86" s="13"/>
      <c r="N86" s="13"/>
      <c r="P86" s="1"/>
    </row>
    <row r="87" spans="2:16" x14ac:dyDescent="0.25">
      <c r="B87" s="1"/>
      <c r="C87" s="1"/>
      <c r="D87" s="8"/>
      <c r="E87" s="8"/>
      <c r="F87" s="10"/>
      <c r="G87" s="10"/>
      <c r="H87" s="13"/>
      <c r="I87" s="10"/>
      <c r="J87" s="13"/>
      <c r="K87" s="15"/>
      <c r="L87" s="13"/>
      <c r="M87" s="13"/>
      <c r="N87" s="13"/>
      <c r="P87" s="1"/>
    </row>
    <row r="88" spans="2:16" x14ac:dyDescent="0.25">
      <c r="B88" s="1"/>
      <c r="C88" s="1"/>
      <c r="D88" s="8"/>
      <c r="E88" s="8"/>
      <c r="F88" s="10"/>
      <c r="G88" s="10"/>
      <c r="H88" s="13"/>
      <c r="I88" s="10"/>
      <c r="J88" s="13"/>
      <c r="K88" s="15"/>
      <c r="L88" s="13"/>
      <c r="M88" s="13"/>
      <c r="N88" s="13"/>
      <c r="P88" s="1"/>
    </row>
    <row r="89" spans="2:16" x14ac:dyDescent="0.25">
      <c r="B89" s="1"/>
      <c r="C89" s="1"/>
      <c r="D89" s="8"/>
      <c r="E89" s="8"/>
      <c r="F89" s="10"/>
      <c r="G89" s="10"/>
      <c r="H89" s="13"/>
      <c r="I89" s="10"/>
      <c r="J89" s="13"/>
      <c r="K89" s="15"/>
      <c r="L89" s="13"/>
      <c r="M89" s="13"/>
      <c r="N89" s="13"/>
      <c r="P89" s="1"/>
    </row>
    <row r="90" spans="2:16" x14ac:dyDescent="0.25">
      <c r="B90" s="1"/>
      <c r="C90" s="1"/>
      <c r="D90" s="8"/>
      <c r="E90" s="8"/>
      <c r="F90" s="10"/>
      <c r="G90" s="10"/>
      <c r="H90" s="13"/>
      <c r="I90" s="10"/>
      <c r="J90" s="13"/>
      <c r="K90" s="15"/>
      <c r="L90" s="13"/>
      <c r="M90" s="13"/>
      <c r="N90" s="13"/>
      <c r="P90" s="1"/>
    </row>
    <row r="91" spans="2:16" x14ac:dyDescent="0.25">
      <c r="B91" s="1"/>
      <c r="C91" s="1"/>
      <c r="D91" s="8"/>
      <c r="E91" s="8"/>
      <c r="F91" s="10"/>
      <c r="G91" s="10"/>
      <c r="H91" s="13"/>
      <c r="I91" s="10"/>
      <c r="J91" s="13"/>
      <c r="K91" s="15"/>
      <c r="L91" s="13"/>
      <c r="M91" s="13"/>
      <c r="N91" s="13"/>
      <c r="P91" s="1"/>
    </row>
    <row r="92" spans="2:16" x14ac:dyDescent="0.25">
      <c r="B92" s="1"/>
      <c r="C92" s="1"/>
      <c r="D92" s="8"/>
      <c r="E92" s="8"/>
      <c r="F92" s="10"/>
      <c r="G92" s="10"/>
      <c r="H92" s="13"/>
      <c r="I92" s="10"/>
      <c r="J92" s="13"/>
      <c r="K92" s="15"/>
      <c r="L92" s="13"/>
      <c r="M92" s="13"/>
      <c r="N92" s="13"/>
      <c r="P92" s="1"/>
    </row>
    <row r="93" spans="2:16" x14ac:dyDescent="0.25">
      <c r="B93" s="1"/>
      <c r="C93" s="1"/>
      <c r="D93" s="8"/>
      <c r="E93" s="8"/>
      <c r="F93" s="10"/>
      <c r="G93" s="10"/>
      <c r="H93" s="13"/>
      <c r="I93" s="10"/>
      <c r="J93" s="13"/>
      <c r="K93" s="15"/>
      <c r="L93" s="13"/>
      <c r="M93" s="13"/>
      <c r="N93" s="13"/>
      <c r="P93" s="1"/>
    </row>
    <row r="94" spans="2:16" x14ac:dyDescent="0.25">
      <c r="B94" s="1"/>
      <c r="C94" s="1"/>
      <c r="D94" s="8"/>
      <c r="E94" s="8"/>
      <c r="F94" s="10"/>
      <c r="G94" s="10"/>
      <c r="H94" s="13"/>
      <c r="I94" s="10"/>
      <c r="J94" s="13"/>
      <c r="K94" s="15"/>
      <c r="L94" s="13"/>
      <c r="M94" s="13"/>
      <c r="N94" s="13"/>
      <c r="P94" s="1"/>
    </row>
    <row r="95" spans="2:16" x14ac:dyDescent="0.25">
      <c r="B95" s="1"/>
      <c r="C95" s="1"/>
      <c r="D95" s="8"/>
      <c r="E95" s="8"/>
      <c r="F95" s="10"/>
      <c r="G95" s="10"/>
      <c r="H95" s="13"/>
      <c r="I95" s="10"/>
      <c r="J95" s="13"/>
      <c r="K95" s="15"/>
      <c r="L95" s="13"/>
      <c r="M95" s="13"/>
      <c r="N95" s="13"/>
      <c r="P95" s="1"/>
    </row>
    <row r="96" spans="2:16" x14ac:dyDescent="0.25">
      <c r="B96" s="1"/>
      <c r="C96" s="1"/>
      <c r="D96" s="8"/>
      <c r="E96" s="8"/>
      <c r="F96" s="10"/>
      <c r="G96" s="10"/>
      <c r="H96" s="13"/>
      <c r="I96" s="10"/>
      <c r="J96" s="13"/>
      <c r="K96" s="15"/>
      <c r="L96" s="13"/>
      <c r="M96" s="13"/>
      <c r="N96" s="13"/>
      <c r="P96" s="1"/>
    </row>
    <row r="97" spans="2:16" x14ac:dyDescent="0.25">
      <c r="B97" s="1"/>
      <c r="C97" s="1"/>
      <c r="D97" s="8"/>
      <c r="E97" s="8"/>
      <c r="F97" s="10"/>
      <c r="G97" s="10"/>
      <c r="H97" s="13"/>
      <c r="I97" s="10"/>
      <c r="J97" s="13"/>
      <c r="K97" s="15"/>
      <c r="L97" s="13"/>
      <c r="M97" s="13"/>
      <c r="N97" s="13"/>
      <c r="P97" s="1"/>
    </row>
    <row r="98" spans="2:16" x14ac:dyDescent="0.25">
      <c r="B98" s="1"/>
      <c r="C98" s="1"/>
      <c r="D98" s="8"/>
      <c r="E98" s="8"/>
      <c r="F98" s="10"/>
      <c r="G98" s="10"/>
      <c r="H98" s="13"/>
      <c r="I98" s="10"/>
      <c r="J98" s="13"/>
      <c r="K98" s="15"/>
      <c r="L98" s="13"/>
      <c r="M98" s="13"/>
      <c r="N98" s="13"/>
      <c r="P98" s="1"/>
    </row>
    <row r="99" spans="2:16" x14ac:dyDescent="0.25">
      <c r="B99" s="1"/>
      <c r="C99" s="1"/>
      <c r="D99" s="8"/>
      <c r="E99" s="8"/>
      <c r="F99" s="10"/>
      <c r="G99" s="10"/>
      <c r="H99" s="13"/>
      <c r="I99" s="10"/>
      <c r="J99" s="13"/>
      <c r="K99" s="15"/>
      <c r="L99" s="13"/>
      <c r="M99" s="13"/>
      <c r="N99" s="13"/>
      <c r="P99" s="1"/>
    </row>
    <row r="100" spans="2:16" x14ac:dyDescent="0.25">
      <c r="B100" s="1"/>
      <c r="C100" s="1"/>
      <c r="D100" s="8"/>
      <c r="E100" s="8"/>
      <c r="F100" s="10"/>
      <c r="G100" s="10"/>
      <c r="H100" s="13"/>
      <c r="I100" s="10"/>
      <c r="J100" s="13"/>
      <c r="K100" s="15"/>
      <c r="L100" s="13"/>
      <c r="M100" s="13"/>
      <c r="N100" s="13"/>
      <c r="P100" s="1"/>
    </row>
    <row r="101" spans="2:16" x14ac:dyDescent="0.25">
      <c r="B101" s="1"/>
      <c r="C101" s="1"/>
      <c r="D101" s="8"/>
      <c r="E101" s="8"/>
      <c r="F101" s="10"/>
      <c r="G101" s="10"/>
      <c r="H101" s="13"/>
      <c r="I101" s="10"/>
      <c r="J101" s="13"/>
      <c r="K101" s="15"/>
      <c r="L101" s="13"/>
      <c r="M101" s="13"/>
      <c r="N101" s="13"/>
      <c r="P101" s="1"/>
    </row>
    <row r="102" spans="2:16" x14ac:dyDescent="0.25">
      <c r="B102" s="1"/>
      <c r="C102" s="1"/>
      <c r="D102" s="8"/>
      <c r="E102" s="8"/>
      <c r="F102" s="10"/>
      <c r="G102" s="10"/>
      <c r="H102" s="13"/>
      <c r="I102" s="10"/>
      <c r="J102" s="13"/>
      <c r="K102" s="15"/>
      <c r="L102" s="13"/>
      <c r="M102" s="13"/>
      <c r="N102" s="13"/>
      <c r="P102" s="1"/>
    </row>
    <row r="103" spans="2:16" x14ac:dyDescent="0.25">
      <c r="B103" s="1"/>
      <c r="C103" s="1"/>
      <c r="D103" s="8"/>
      <c r="E103" s="8"/>
      <c r="F103" s="10"/>
      <c r="G103" s="10"/>
      <c r="H103" s="13"/>
      <c r="I103" s="10"/>
      <c r="J103" s="13"/>
      <c r="K103" s="15"/>
      <c r="L103" s="13"/>
      <c r="M103" s="13"/>
      <c r="N103" s="13"/>
      <c r="P103" s="1"/>
    </row>
    <row r="104" spans="2:16" x14ac:dyDescent="0.25">
      <c r="B104" s="1"/>
      <c r="C104" s="1"/>
      <c r="D104" s="8"/>
      <c r="E104" s="8"/>
      <c r="F104" s="10"/>
      <c r="G104" s="10"/>
      <c r="H104" s="13"/>
      <c r="I104" s="10"/>
      <c r="J104" s="13"/>
      <c r="K104" s="15"/>
      <c r="L104" s="13"/>
      <c r="M104" s="13"/>
      <c r="N104" s="13"/>
      <c r="P104" s="1"/>
    </row>
    <row r="105" spans="2:16" x14ac:dyDescent="0.25">
      <c r="B105" s="1"/>
      <c r="C105" s="1"/>
      <c r="D105" s="8"/>
      <c r="E105" s="8"/>
      <c r="F105" s="10"/>
      <c r="G105" s="10"/>
      <c r="H105" s="13"/>
      <c r="I105" s="10"/>
      <c r="J105" s="13"/>
      <c r="K105" s="15"/>
      <c r="L105" s="13"/>
      <c r="M105" s="13"/>
      <c r="N105" s="13"/>
      <c r="P105" s="1"/>
    </row>
    <row r="106" spans="2:16" x14ac:dyDescent="0.25">
      <c r="B106" s="1"/>
      <c r="C106" s="1"/>
      <c r="D106" s="8"/>
      <c r="E106" s="8"/>
      <c r="F106" s="10"/>
      <c r="G106" s="10"/>
      <c r="H106" s="13"/>
      <c r="I106" s="10"/>
      <c r="J106" s="13"/>
      <c r="K106" s="15"/>
      <c r="L106" s="13"/>
      <c r="M106" s="13"/>
      <c r="N106" s="13"/>
      <c r="P106" s="1"/>
    </row>
    <row r="107" spans="2:16" x14ac:dyDescent="0.25">
      <c r="B107" s="1"/>
      <c r="C107" s="1"/>
      <c r="D107" s="8"/>
      <c r="E107" s="8"/>
      <c r="F107" s="10"/>
      <c r="G107" s="10"/>
      <c r="H107" s="13"/>
      <c r="I107" s="10"/>
      <c r="J107" s="13"/>
      <c r="K107" s="15"/>
      <c r="L107" s="13"/>
      <c r="M107" s="13"/>
      <c r="N107" s="13"/>
      <c r="P107" s="1"/>
    </row>
    <row r="108" spans="2:16" x14ac:dyDescent="0.25">
      <c r="B108" s="1"/>
      <c r="C108" s="1"/>
      <c r="D108" s="8"/>
      <c r="E108" s="8"/>
      <c r="F108" s="10"/>
      <c r="G108" s="10"/>
      <c r="H108" s="13"/>
      <c r="I108" s="10"/>
      <c r="J108" s="13"/>
      <c r="K108" s="15"/>
      <c r="L108" s="13"/>
      <c r="M108" s="13"/>
      <c r="N108" s="13"/>
      <c r="P108" s="1"/>
    </row>
    <row r="109" spans="2:16" x14ac:dyDescent="0.25">
      <c r="B109" s="1"/>
      <c r="C109" s="1"/>
      <c r="D109" s="8"/>
      <c r="E109" s="8"/>
      <c r="F109" s="10"/>
      <c r="G109" s="10"/>
      <c r="H109" s="13"/>
      <c r="I109" s="10"/>
      <c r="J109" s="13"/>
      <c r="K109" s="15"/>
      <c r="L109" s="13"/>
      <c r="M109" s="13"/>
      <c r="N109" s="13"/>
      <c r="P109" s="1"/>
    </row>
    <row r="110" spans="2:16" x14ac:dyDescent="0.25">
      <c r="B110" s="1"/>
      <c r="C110" s="1"/>
      <c r="D110" s="8"/>
      <c r="E110" s="8"/>
      <c r="F110" s="10"/>
      <c r="G110" s="10"/>
      <c r="H110" s="13"/>
      <c r="I110" s="10"/>
      <c r="J110" s="13"/>
      <c r="K110" s="15"/>
      <c r="L110" s="13"/>
      <c r="M110" s="13"/>
      <c r="N110" s="13"/>
      <c r="P110" s="1"/>
    </row>
    <row r="111" spans="2:16" x14ac:dyDescent="0.25">
      <c r="B111" s="1"/>
      <c r="C111" s="1"/>
      <c r="D111" s="8"/>
      <c r="E111" s="8"/>
      <c r="F111" s="10"/>
      <c r="G111" s="10"/>
      <c r="H111" s="13"/>
      <c r="I111" s="10"/>
      <c r="J111" s="13"/>
      <c r="K111" s="15"/>
      <c r="L111" s="13"/>
      <c r="M111" s="13"/>
      <c r="N111" s="13"/>
      <c r="P111" s="1"/>
    </row>
    <row r="112" spans="2:16" x14ac:dyDescent="0.25">
      <c r="B112" s="1"/>
      <c r="C112" s="1"/>
      <c r="D112" s="8"/>
      <c r="E112" s="8"/>
      <c r="F112" s="10"/>
      <c r="G112" s="10"/>
      <c r="H112" s="13"/>
      <c r="I112" s="10"/>
      <c r="J112" s="13"/>
      <c r="K112" s="15"/>
      <c r="L112" s="13"/>
      <c r="M112" s="13"/>
      <c r="N112" s="13"/>
      <c r="P112" s="1"/>
    </row>
    <row r="113" spans="2:16" x14ac:dyDescent="0.25">
      <c r="B113" s="1"/>
      <c r="C113" s="1"/>
      <c r="D113" s="8"/>
      <c r="E113" s="8"/>
      <c r="F113" s="10"/>
      <c r="G113" s="10"/>
      <c r="H113" s="13"/>
      <c r="I113" s="10"/>
      <c r="J113" s="13"/>
      <c r="K113" s="15"/>
      <c r="L113" s="13"/>
      <c r="M113" s="13"/>
      <c r="N113" s="13"/>
      <c r="P113" s="1"/>
    </row>
    <row r="114" spans="2:16" x14ac:dyDescent="0.25">
      <c r="B114" s="1"/>
      <c r="C114" s="1"/>
      <c r="D114" s="8"/>
      <c r="E114" s="8"/>
      <c r="F114" s="10"/>
      <c r="G114" s="10"/>
      <c r="H114" s="13"/>
      <c r="I114" s="10"/>
      <c r="J114" s="13"/>
      <c r="K114" s="15"/>
      <c r="L114" s="13"/>
      <c r="M114" s="13"/>
      <c r="N114" s="13"/>
      <c r="P114" s="1"/>
    </row>
    <row r="115" spans="2:16" x14ac:dyDescent="0.25">
      <c r="B115" s="1"/>
      <c r="C115" s="1"/>
      <c r="D115" s="8"/>
      <c r="E115" s="8"/>
      <c r="F115" s="10"/>
      <c r="G115" s="10"/>
      <c r="H115" s="13"/>
      <c r="I115" s="10"/>
      <c r="J115" s="13"/>
      <c r="K115" s="15"/>
      <c r="L115" s="13"/>
      <c r="M115" s="13"/>
      <c r="N115" s="13"/>
      <c r="P115" s="1"/>
    </row>
    <row r="116" spans="2:16" x14ac:dyDescent="0.25">
      <c r="B116" s="1"/>
      <c r="C116" s="1"/>
      <c r="D116" s="8"/>
      <c r="E116" s="8"/>
      <c r="F116" s="10"/>
      <c r="G116" s="10"/>
      <c r="H116" s="13"/>
      <c r="I116" s="10"/>
      <c r="J116" s="13"/>
      <c r="K116" s="15"/>
      <c r="L116" s="13"/>
      <c r="M116" s="13"/>
      <c r="N116" s="13"/>
      <c r="P116" s="1"/>
    </row>
    <row r="117" spans="2:16" x14ac:dyDescent="0.25">
      <c r="B117" s="1"/>
      <c r="C117" s="1"/>
      <c r="D117" s="8"/>
      <c r="E117" s="8"/>
      <c r="F117" s="10"/>
      <c r="G117" s="10"/>
      <c r="H117" s="13"/>
      <c r="I117" s="10"/>
      <c r="J117" s="13"/>
      <c r="K117" s="15"/>
      <c r="L117" s="13"/>
      <c r="M117" s="13"/>
      <c r="N117" s="13"/>
      <c r="P117" s="1"/>
    </row>
    <row r="118" spans="2:16" x14ac:dyDescent="0.25">
      <c r="B118" s="1"/>
      <c r="C118" s="1"/>
      <c r="D118" s="8"/>
      <c r="E118" s="8"/>
      <c r="F118" s="10"/>
      <c r="G118" s="10"/>
      <c r="H118" s="13"/>
      <c r="I118" s="10"/>
      <c r="J118" s="13"/>
      <c r="K118" s="15"/>
      <c r="L118" s="13"/>
      <c r="M118" s="13"/>
      <c r="N118" s="13"/>
      <c r="P118" s="1"/>
    </row>
    <row r="119" spans="2:16" x14ac:dyDescent="0.25">
      <c r="B119" s="1"/>
      <c r="C119" s="1"/>
      <c r="D119" s="8"/>
      <c r="E119" s="8"/>
      <c r="F119" s="10"/>
      <c r="G119" s="10"/>
      <c r="H119" s="13"/>
      <c r="I119" s="10"/>
      <c r="J119" s="13"/>
      <c r="K119" s="15"/>
      <c r="L119" s="13"/>
      <c r="M119" s="13"/>
      <c r="N119" s="13"/>
      <c r="P119" s="1"/>
    </row>
    <row r="120" spans="2:16" x14ac:dyDescent="0.25">
      <c r="B120" s="1"/>
      <c r="C120" s="1"/>
      <c r="D120" s="8"/>
      <c r="E120" s="8"/>
      <c r="F120" s="10"/>
      <c r="G120" s="10"/>
      <c r="H120" s="13"/>
      <c r="I120" s="10"/>
      <c r="J120" s="13"/>
      <c r="K120" s="15"/>
      <c r="L120" s="13"/>
      <c r="M120" s="13"/>
      <c r="N120" s="13"/>
      <c r="P120" s="1"/>
    </row>
    <row r="121" spans="2:16" x14ac:dyDescent="0.25">
      <c r="B121" s="1"/>
      <c r="C121" s="1"/>
      <c r="D121" s="8"/>
      <c r="E121" s="8"/>
      <c r="F121" s="10"/>
      <c r="G121" s="10"/>
      <c r="H121" s="13"/>
      <c r="I121" s="10"/>
      <c r="J121" s="13"/>
      <c r="K121" s="15"/>
      <c r="L121" s="13"/>
      <c r="M121" s="13"/>
      <c r="N121" s="13"/>
      <c r="P121" s="1"/>
    </row>
    <row r="122" spans="2:16" x14ac:dyDescent="0.25">
      <c r="B122" s="1"/>
      <c r="C122" s="1"/>
      <c r="D122" s="8"/>
      <c r="E122" s="8"/>
      <c r="F122" s="10"/>
      <c r="G122" s="10"/>
      <c r="H122" s="13"/>
      <c r="I122" s="10"/>
      <c r="J122" s="13"/>
      <c r="K122" s="15"/>
      <c r="L122" s="13"/>
      <c r="M122" s="13"/>
      <c r="N122" s="13"/>
      <c r="P122" s="1"/>
    </row>
    <row r="123" spans="2:16" x14ac:dyDescent="0.25">
      <c r="B123" s="1"/>
      <c r="C123" s="1"/>
      <c r="D123" s="8"/>
      <c r="E123" s="8"/>
      <c r="F123" s="10"/>
      <c r="G123" s="10"/>
      <c r="H123" s="13"/>
      <c r="I123" s="10"/>
      <c r="J123" s="13"/>
      <c r="K123" s="15"/>
      <c r="L123" s="13"/>
      <c r="M123" s="13"/>
      <c r="N123" s="13"/>
      <c r="P123" s="1"/>
    </row>
    <row r="124" spans="2:16" x14ac:dyDescent="0.25">
      <c r="B124" s="1"/>
      <c r="C124" s="1"/>
      <c r="D124" s="8"/>
      <c r="E124" s="8"/>
      <c r="F124" s="10"/>
      <c r="G124" s="10"/>
      <c r="H124" s="13"/>
      <c r="I124" s="10"/>
      <c r="J124" s="13"/>
      <c r="K124" s="15"/>
      <c r="L124" s="13"/>
      <c r="M124" s="13"/>
      <c r="N124" s="13"/>
      <c r="P124" s="1"/>
    </row>
    <row r="125" spans="2:16" x14ac:dyDescent="0.25">
      <c r="B125" s="1"/>
      <c r="C125" s="1"/>
      <c r="D125" s="8"/>
      <c r="E125" s="8"/>
      <c r="F125" s="10"/>
      <c r="G125" s="10"/>
      <c r="H125" s="13"/>
      <c r="I125" s="10"/>
      <c r="J125" s="13"/>
      <c r="K125" s="15"/>
      <c r="L125" s="13"/>
      <c r="M125" s="13"/>
      <c r="N125" s="13"/>
      <c r="P125" s="1"/>
    </row>
    <row r="126" spans="2:16" x14ac:dyDescent="0.25">
      <c r="B126" s="1"/>
      <c r="C126" s="1"/>
      <c r="D126" s="8"/>
      <c r="E126" s="8"/>
      <c r="F126" s="10"/>
      <c r="G126" s="10"/>
      <c r="H126" s="13"/>
      <c r="I126" s="10"/>
      <c r="J126" s="13"/>
      <c r="K126" s="15"/>
      <c r="L126" s="13"/>
      <c r="M126" s="13"/>
      <c r="N126" s="13"/>
      <c r="P126" s="1"/>
    </row>
    <row r="127" spans="2:16" x14ac:dyDescent="0.25">
      <c r="B127" s="1"/>
      <c r="C127" s="1"/>
      <c r="D127" s="8"/>
      <c r="E127" s="8"/>
      <c r="F127" s="10"/>
      <c r="G127" s="10"/>
      <c r="H127" s="13"/>
      <c r="I127" s="10"/>
      <c r="J127" s="13"/>
      <c r="K127" s="15"/>
      <c r="L127" s="13"/>
      <c r="M127" s="13"/>
      <c r="N127" s="13"/>
      <c r="P127" s="1"/>
    </row>
    <row r="128" spans="2:16" x14ac:dyDescent="0.25">
      <c r="B128" s="1"/>
      <c r="C128" s="1"/>
      <c r="D128" s="8"/>
      <c r="E128" s="8"/>
      <c r="F128" s="10"/>
      <c r="G128" s="10"/>
      <c r="H128" s="13"/>
      <c r="I128" s="10"/>
      <c r="J128" s="13"/>
      <c r="K128" s="15"/>
      <c r="L128" s="13"/>
      <c r="M128" s="13"/>
      <c r="N128" s="13"/>
      <c r="P128" s="1"/>
    </row>
    <row r="129" spans="2:16" x14ac:dyDescent="0.25">
      <c r="B129" s="1"/>
      <c r="C129" s="1"/>
      <c r="D129" s="8"/>
      <c r="E129" s="8"/>
      <c r="F129" s="10"/>
      <c r="G129" s="10"/>
      <c r="H129" s="13"/>
      <c r="I129" s="10"/>
      <c r="J129" s="13"/>
      <c r="K129" s="15"/>
      <c r="L129" s="13"/>
      <c r="M129" s="13"/>
      <c r="N129" s="13"/>
      <c r="P129" s="1"/>
    </row>
    <row r="130" spans="2:16" x14ac:dyDescent="0.25">
      <c r="B130" s="1"/>
      <c r="C130" s="1"/>
      <c r="D130" s="8"/>
      <c r="E130" s="8"/>
      <c r="F130" s="10"/>
      <c r="G130" s="10"/>
      <c r="H130" s="13"/>
      <c r="I130" s="10"/>
      <c r="J130" s="13"/>
      <c r="K130" s="15"/>
      <c r="L130" s="13"/>
      <c r="M130" s="13"/>
      <c r="N130" s="13"/>
      <c r="P130" s="1"/>
    </row>
    <row r="131" spans="2:16" x14ac:dyDescent="0.25">
      <c r="B131" s="1"/>
      <c r="C131" s="1"/>
      <c r="D131" s="8"/>
      <c r="E131" s="8"/>
      <c r="F131" s="10"/>
      <c r="G131" s="10"/>
      <c r="H131" s="13"/>
      <c r="I131" s="10"/>
      <c r="J131" s="13"/>
      <c r="K131" s="15"/>
      <c r="L131" s="13"/>
      <c r="M131" s="13"/>
      <c r="N131" s="13"/>
      <c r="P131" s="1"/>
    </row>
    <row r="132" spans="2:16" x14ac:dyDescent="0.25">
      <c r="B132" s="1"/>
      <c r="C132" s="1"/>
      <c r="D132" s="8"/>
      <c r="E132" s="8"/>
      <c r="F132" s="10"/>
      <c r="G132" s="10"/>
      <c r="H132" s="13"/>
      <c r="I132" s="10"/>
      <c r="J132" s="13"/>
      <c r="K132" s="15"/>
      <c r="L132" s="13"/>
      <c r="M132" s="13"/>
      <c r="N132" s="13"/>
      <c r="P132" s="1"/>
    </row>
    <row r="133" spans="2:16" x14ac:dyDescent="0.25">
      <c r="B133" s="1"/>
      <c r="C133" s="1"/>
      <c r="D133" s="8"/>
      <c r="E133" s="8"/>
      <c r="F133" s="10"/>
      <c r="G133" s="10"/>
      <c r="H133" s="13"/>
      <c r="I133" s="10"/>
      <c r="J133" s="13"/>
      <c r="K133" s="15"/>
      <c r="L133" s="13"/>
      <c r="M133" s="13"/>
      <c r="N133" s="13"/>
      <c r="P133" s="1"/>
    </row>
    <row r="134" spans="2:16" x14ac:dyDescent="0.25">
      <c r="B134" s="1"/>
      <c r="C134" s="1"/>
      <c r="D134" s="8"/>
      <c r="E134" s="8"/>
      <c r="F134" s="10"/>
      <c r="G134" s="10"/>
      <c r="H134" s="13"/>
      <c r="I134" s="10"/>
      <c r="J134" s="13"/>
      <c r="K134" s="15"/>
      <c r="L134" s="13"/>
      <c r="M134" s="13"/>
      <c r="N134" s="13"/>
      <c r="P134" s="1"/>
    </row>
    <row r="135" spans="2:16" x14ac:dyDescent="0.25">
      <c r="B135" s="1"/>
      <c r="C135" s="1"/>
      <c r="D135" s="8"/>
      <c r="E135" s="8"/>
      <c r="F135" s="10"/>
      <c r="G135" s="10"/>
      <c r="H135" s="13"/>
      <c r="I135" s="10"/>
      <c r="J135" s="13"/>
      <c r="K135" s="15"/>
      <c r="L135" s="13"/>
      <c r="M135" s="13"/>
      <c r="N135" s="13"/>
      <c r="P135" s="1"/>
    </row>
    <row r="136" spans="2:16" x14ac:dyDescent="0.25">
      <c r="B136" s="1"/>
      <c r="C136" s="1"/>
      <c r="D136" s="8"/>
      <c r="E136" s="8"/>
      <c r="F136" s="10"/>
      <c r="G136" s="10"/>
      <c r="H136" s="13"/>
      <c r="I136" s="10"/>
      <c r="J136" s="13"/>
      <c r="K136" s="15"/>
      <c r="L136" s="13"/>
      <c r="M136" s="13"/>
      <c r="N136" s="13"/>
      <c r="P136" s="1"/>
    </row>
    <row r="137" spans="2:16" x14ac:dyDescent="0.25">
      <c r="B137" s="1"/>
      <c r="C137" s="1"/>
      <c r="D137" s="8"/>
      <c r="E137" s="8"/>
      <c r="F137" s="10"/>
      <c r="G137" s="10"/>
      <c r="H137" s="13"/>
      <c r="I137" s="10"/>
      <c r="J137" s="13"/>
      <c r="K137" s="15"/>
      <c r="L137" s="13"/>
      <c r="M137" s="13"/>
      <c r="N137" s="13"/>
      <c r="P137" s="1"/>
    </row>
    <row r="138" spans="2:16" x14ac:dyDescent="0.25">
      <c r="B138" s="1"/>
      <c r="C138" s="1"/>
      <c r="D138" s="8"/>
      <c r="E138" s="8"/>
      <c r="F138" s="10"/>
      <c r="G138" s="10"/>
      <c r="H138" s="13"/>
      <c r="I138" s="10"/>
      <c r="J138" s="13"/>
      <c r="K138" s="15"/>
      <c r="L138" s="13"/>
      <c r="M138" s="13"/>
      <c r="N138" s="13"/>
      <c r="P138" s="1"/>
    </row>
    <row r="139" spans="2:16" x14ac:dyDescent="0.25">
      <c r="B139" s="1"/>
      <c r="C139" s="1"/>
      <c r="D139" s="8"/>
      <c r="E139" s="8"/>
      <c r="F139" s="10"/>
      <c r="G139" s="10"/>
      <c r="H139" s="13"/>
      <c r="I139" s="10"/>
      <c r="J139" s="13"/>
      <c r="K139" s="15"/>
      <c r="L139" s="13"/>
      <c r="M139" s="13"/>
      <c r="N139" s="13"/>
      <c r="P139" s="1"/>
    </row>
    <row r="140" spans="2:16" x14ac:dyDescent="0.25">
      <c r="B140" s="1"/>
      <c r="C140" s="1"/>
      <c r="D140" s="8"/>
      <c r="E140" s="8"/>
      <c r="F140" s="10"/>
      <c r="G140" s="10"/>
      <c r="H140" s="13"/>
      <c r="I140" s="10"/>
      <c r="J140" s="13"/>
      <c r="K140" s="15"/>
      <c r="L140" s="13"/>
      <c r="M140" s="13"/>
      <c r="N140" s="13"/>
      <c r="P140" s="1"/>
    </row>
    <row r="141" spans="2:16" x14ac:dyDescent="0.25">
      <c r="B141" s="1"/>
      <c r="C141" s="1"/>
      <c r="D141" s="8"/>
      <c r="E141" s="8"/>
      <c r="F141" s="10"/>
      <c r="G141" s="10"/>
      <c r="H141" s="13"/>
      <c r="I141" s="10"/>
      <c r="J141" s="13"/>
      <c r="K141" s="15"/>
      <c r="L141" s="13"/>
      <c r="M141" s="13"/>
      <c r="N141" s="13"/>
      <c r="P141" s="1"/>
    </row>
    <row r="142" spans="2:16" x14ac:dyDescent="0.25">
      <c r="B142" s="1"/>
      <c r="C142" s="1"/>
      <c r="D142" s="8"/>
      <c r="E142" s="8"/>
      <c r="F142" s="10"/>
      <c r="G142" s="10"/>
      <c r="H142" s="13"/>
      <c r="I142" s="10"/>
      <c r="J142" s="13"/>
      <c r="K142" s="15"/>
      <c r="L142" s="13"/>
      <c r="M142" s="13"/>
      <c r="N142" s="13"/>
      <c r="P142" s="1"/>
    </row>
    <row r="143" spans="2:16" x14ac:dyDescent="0.25">
      <c r="B143" s="1"/>
      <c r="C143" s="1"/>
      <c r="D143" s="8"/>
      <c r="E143" s="8"/>
      <c r="F143" s="10"/>
      <c r="G143" s="10"/>
      <c r="H143" s="13"/>
      <c r="I143" s="10"/>
      <c r="J143" s="13"/>
      <c r="K143" s="15"/>
      <c r="L143" s="13"/>
      <c r="M143" s="13"/>
      <c r="N143" s="13"/>
      <c r="P143" s="1"/>
    </row>
    <row r="144" spans="2:16" x14ac:dyDescent="0.25">
      <c r="B144" s="1"/>
      <c r="C144" s="1"/>
      <c r="D144" s="8"/>
      <c r="E144" s="8"/>
      <c r="F144" s="10"/>
      <c r="G144" s="10"/>
      <c r="H144" s="13"/>
      <c r="I144" s="10"/>
      <c r="J144" s="13"/>
      <c r="K144" s="15"/>
      <c r="L144" s="13"/>
      <c r="M144" s="13"/>
      <c r="N144" s="13"/>
      <c r="P144" s="1"/>
    </row>
    <row r="145" spans="2:16" x14ac:dyDescent="0.25">
      <c r="B145" s="1"/>
      <c r="C145" s="1"/>
      <c r="D145" s="8"/>
      <c r="E145" s="8"/>
      <c r="F145" s="10"/>
      <c r="G145" s="10"/>
      <c r="H145" s="13"/>
      <c r="I145" s="10"/>
      <c r="J145" s="13"/>
      <c r="K145" s="15"/>
      <c r="L145" s="13"/>
      <c r="M145" s="13"/>
      <c r="N145" s="13"/>
      <c r="P145" s="1"/>
    </row>
    <row r="146" spans="2:16" x14ac:dyDescent="0.25">
      <c r="B146" s="1"/>
      <c r="C146" s="1"/>
      <c r="D146" s="8"/>
      <c r="E146" s="8"/>
      <c r="F146" s="10"/>
      <c r="G146" s="10"/>
      <c r="H146" s="13"/>
      <c r="I146" s="10"/>
      <c r="J146" s="13"/>
      <c r="K146" s="15"/>
      <c r="L146" s="13"/>
      <c r="M146" s="13"/>
      <c r="N146" s="13"/>
      <c r="P146" s="1"/>
    </row>
    <row r="147" spans="2:16" x14ac:dyDescent="0.25">
      <c r="B147" s="1"/>
      <c r="C147" s="1"/>
      <c r="D147" s="8"/>
      <c r="E147" s="8"/>
      <c r="F147" s="10"/>
      <c r="G147" s="10"/>
      <c r="H147" s="13"/>
      <c r="I147" s="10"/>
      <c r="J147" s="13"/>
      <c r="K147" s="15"/>
      <c r="L147" s="13"/>
      <c r="M147" s="13"/>
      <c r="N147" s="13"/>
      <c r="P147" s="1"/>
    </row>
    <row r="148" spans="2:16" x14ac:dyDescent="0.25">
      <c r="B148" s="1"/>
      <c r="C148" s="1"/>
      <c r="D148" s="8"/>
      <c r="E148" s="8"/>
      <c r="F148" s="10"/>
      <c r="G148" s="10"/>
      <c r="H148" s="13"/>
      <c r="I148" s="10"/>
      <c r="J148" s="13"/>
      <c r="K148" s="15"/>
      <c r="L148" s="13"/>
      <c r="M148" s="13"/>
      <c r="N148" s="13"/>
      <c r="P148" s="1"/>
    </row>
    <row r="149" spans="2:16" x14ac:dyDescent="0.25">
      <c r="B149" s="1"/>
      <c r="C149" s="1"/>
      <c r="D149" s="8"/>
      <c r="E149" s="8"/>
      <c r="F149" s="10"/>
      <c r="G149" s="10"/>
      <c r="H149" s="13"/>
      <c r="I149" s="10"/>
      <c r="J149" s="13"/>
      <c r="K149" s="15"/>
      <c r="L149" s="13"/>
      <c r="M149" s="13"/>
      <c r="N149" s="13"/>
      <c r="P149" s="1"/>
    </row>
    <row r="150" spans="2:16" x14ac:dyDescent="0.25">
      <c r="B150" s="1"/>
      <c r="C150" s="1"/>
      <c r="D150" s="8"/>
      <c r="E150" s="8"/>
      <c r="F150" s="10"/>
      <c r="G150" s="10"/>
      <c r="H150" s="13"/>
      <c r="I150" s="10"/>
      <c r="J150" s="13"/>
      <c r="K150" s="15"/>
      <c r="L150" s="13"/>
      <c r="M150" s="13"/>
      <c r="N150" s="13"/>
      <c r="P150" s="1"/>
    </row>
    <row r="151" spans="2:16" x14ac:dyDescent="0.25">
      <c r="B151" s="1"/>
      <c r="C151" s="1"/>
      <c r="D151" s="8"/>
      <c r="E151" s="8"/>
      <c r="F151" s="10"/>
      <c r="G151" s="10"/>
      <c r="H151" s="13"/>
      <c r="I151" s="10"/>
      <c r="J151" s="13"/>
      <c r="K151" s="15"/>
      <c r="L151" s="13"/>
      <c r="M151" s="13"/>
      <c r="N151" s="13"/>
      <c r="P151" s="1"/>
    </row>
    <row r="152" spans="2:16" x14ac:dyDescent="0.25">
      <c r="B152" s="1"/>
      <c r="C152" s="1"/>
      <c r="D152" s="8"/>
      <c r="E152" s="8"/>
      <c r="F152" s="10"/>
      <c r="G152" s="10"/>
      <c r="H152" s="13"/>
      <c r="I152" s="10"/>
      <c r="J152" s="13"/>
      <c r="K152" s="15"/>
      <c r="L152" s="13"/>
      <c r="M152" s="13"/>
      <c r="N152" s="13"/>
      <c r="P152" s="1"/>
    </row>
    <row r="153" spans="2:16" x14ac:dyDescent="0.25">
      <c r="B153" s="1"/>
      <c r="C153" s="1"/>
      <c r="D153" s="8"/>
      <c r="E153" s="8"/>
      <c r="F153" s="10"/>
      <c r="G153" s="10"/>
      <c r="H153" s="13"/>
      <c r="I153" s="10"/>
      <c r="J153" s="13"/>
      <c r="K153" s="15"/>
      <c r="L153" s="13"/>
      <c r="M153" s="13"/>
      <c r="N153" s="13"/>
      <c r="P153" s="1"/>
    </row>
    <row r="154" spans="2:16" x14ac:dyDescent="0.25">
      <c r="B154" s="1"/>
      <c r="C154" s="1"/>
      <c r="D154" s="8"/>
      <c r="E154" s="8"/>
      <c r="F154" s="10"/>
      <c r="G154" s="10"/>
      <c r="H154" s="13"/>
      <c r="I154" s="10"/>
      <c r="J154" s="13"/>
      <c r="K154" s="15"/>
      <c r="L154" s="13"/>
      <c r="M154" s="13"/>
      <c r="N154" s="13"/>
      <c r="P154" s="1"/>
    </row>
    <row r="155" spans="2:16" x14ac:dyDescent="0.25">
      <c r="B155" s="1"/>
      <c r="C155" s="1"/>
      <c r="D155" s="8"/>
      <c r="E155" s="8"/>
      <c r="F155" s="10"/>
      <c r="G155" s="10"/>
      <c r="H155" s="13"/>
      <c r="I155" s="10"/>
      <c r="J155" s="13"/>
      <c r="K155" s="15"/>
      <c r="L155" s="13"/>
      <c r="M155" s="13"/>
      <c r="N155" s="13"/>
      <c r="P155" s="1"/>
    </row>
    <row r="156" spans="2:16" x14ac:dyDescent="0.25">
      <c r="B156" s="1"/>
      <c r="C156" s="1"/>
      <c r="D156" s="8"/>
      <c r="E156" s="8"/>
      <c r="F156" s="10"/>
      <c r="G156" s="10"/>
      <c r="H156" s="13"/>
      <c r="I156" s="10"/>
      <c r="J156" s="13"/>
      <c r="K156" s="15"/>
      <c r="L156" s="13"/>
      <c r="M156" s="13"/>
      <c r="N156" s="13"/>
      <c r="P156" s="1"/>
    </row>
    <row r="157" spans="2:16" x14ac:dyDescent="0.25">
      <c r="B157" s="1"/>
      <c r="C157" s="1"/>
      <c r="D157" s="8"/>
      <c r="E157" s="8"/>
      <c r="F157" s="10"/>
      <c r="G157" s="10"/>
      <c r="H157" s="13"/>
      <c r="I157" s="10"/>
      <c r="J157" s="13"/>
      <c r="K157" s="15"/>
      <c r="L157" s="13"/>
      <c r="M157" s="13"/>
      <c r="N157" s="13"/>
      <c r="P157" s="1"/>
    </row>
    <row r="158" spans="2:16" x14ac:dyDescent="0.25">
      <c r="B158" s="1"/>
      <c r="C158" s="1"/>
      <c r="D158" s="8"/>
      <c r="E158" s="8"/>
      <c r="F158" s="10"/>
      <c r="G158" s="10"/>
      <c r="H158" s="13"/>
      <c r="I158" s="10"/>
      <c r="J158" s="13"/>
      <c r="K158" s="15"/>
      <c r="L158" s="13"/>
      <c r="M158" s="13"/>
      <c r="N158" s="13"/>
      <c r="P158" s="1"/>
    </row>
    <row r="159" spans="2:16" x14ac:dyDescent="0.25">
      <c r="B159" s="1"/>
      <c r="C159" s="1"/>
      <c r="D159" s="8"/>
      <c r="E159" s="8"/>
      <c r="F159" s="10"/>
      <c r="G159" s="10"/>
      <c r="H159" s="13"/>
      <c r="I159" s="10"/>
      <c r="J159" s="13"/>
      <c r="K159" s="15"/>
      <c r="L159" s="13"/>
      <c r="M159" s="13"/>
      <c r="N159" s="13"/>
      <c r="P159" s="1"/>
    </row>
    <row r="160" spans="2:16" x14ac:dyDescent="0.25">
      <c r="B160" s="1"/>
      <c r="C160" s="1"/>
      <c r="D160" s="8"/>
      <c r="E160" s="8"/>
      <c r="F160" s="10"/>
      <c r="G160" s="10"/>
      <c r="H160" s="13"/>
      <c r="I160" s="10"/>
      <c r="J160" s="13"/>
      <c r="K160" s="15"/>
      <c r="L160" s="13"/>
      <c r="M160" s="13"/>
      <c r="N160" s="13"/>
      <c r="P160" s="1"/>
    </row>
    <row r="161" spans="2:16" x14ac:dyDescent="0.25">
      <c r="B161" s="1"/>
      <c r="C161" s="1"/>
      <c r="D161" s="8"/>
      <c r="E161" s="8"/>
      <c r="F161" s="10"/>
      <c r="G161" s="10"/>
      <c r="H161" s="13"/>
      <c r="I161" s="10"/>
      <c r="J161" s="13"/>
      <c r="K161" s="15"/>
      <c r="L161" s="13"/>
      <c r="M161" s="13"/>
      <c r="N161" s="13"/>
      <c r="P161" s="1"/>
    </row>
    <row r="162" spans="2:16" x14ac:dyDescent="0.25">
      <c r="B162" s="1"/>
      <c r="C162" s="1"/>
      <c r="D162" s="8"/>
      <c r="E162" s="8"/>
      <c r="F162" s="10"/>
      <c r="G162" s="10"/>
      <c r="H162" s="13"/>
      <c r="I162" s="10"/>
      <c r="J162" s="13"/>
      <c r="K162" s="15"/>
      <c r="L162" s="13"/>
      <c r="M162" s="13"/>
      <c r="N162" s="13"/>
      <c r="P162" s="1"/>
    </row>
    <row r="163" spans="2:16" x14ac:dyDescent="0.25">
      <c r="B163" s="1"/>
      <c r="C163" s="1"/>
      <c r="D163" s="8"/>
      <c r="E163" s="8"/>
      <c r="F163" s="10"/>
      <c r="G163" s="10"/>
      <c r="H163" s="13"/>
      <c r="I163" s="10"/>
      <c r="J163" s="13"/>
      <c r="K163" s="15"/>
      <c r="L163" s="13"/>
      <c r="M163" s="13"/>
      <c r="N163" s="13"/>
      <c r="P163" s="1"/>
    </row>
    <row r="164" spans="2:16" x14ac:dyDescent="0.25">
      <c r="B164" s="1"/>
      <c r="C164" s="1"/>
      <c r="D164" s="8"/>
      <c r="E164" s="8"/>
      <c r="F164" s="10"/>
      <c r="G164" s="10"/>
      <c r="H164" s="13"/>
      <c r="I164" s="10"/>
      <c r="J164" s="13"/>
      <c r="K164" s="15"/>
      <c r="L164" s="13"/>
      <c r="M164" s="13"/>
      <c r="N164" s="13"/>
      <c r="P164" s="1"/>
    </row>
    <row r="165" spans="2:16" x14ac:dyDescent="0.25">
      <c r="B165" s="1"/>
      <c r="C165" s="1"/>
      <c r="D165" s="8"/>
      <c r="E165" s="8"/>
      <c r="F165" s="10"/>
      <c r="G165" s="10"/>
      <c r="H165" s="13"/>
      <c r="I165" s="10"/>
      <c r="J165" s="13"/>
      <c r="K165" s="15"/>
      <c r="L165" s="13"/>
      <c r="M165" s="13"/>
      <c r="N165" s="13"/>
      <c r="P165" s="1"/>
    </row>
    <row r="166" spans="2:16" x14ac:dyDescent="0.25">
      <c r="B166" s="1"/>
      <c r="C166" s="1"/>
      <c r="D166" s="8"/>
      <c r="E166" s="8"/>
      <c r="F166" s="10"/>
      <c r="G166" s="10"/>
      <c r="H166" s="13"/>
      <c r="I166" s="10"/>
      <c r="J166" s="13"/>
      <c r="K166" s="15"/>
      <c r="L166" s="13"/>
      <c r="M166" s="13"/>
      <c r="N166" s="13"/>
      <c r="P166" s="1"/>
    </row>
    <row r="167" spans="2:16" x14ac:dyDescent="0.25">
      <c r="B167" s="1"/>
      <c r="C167" s="1"/>
      <c r="D167" s="8"/>
      <c r="E167" s="8"/>
      <c r="F167" s="10"/>
      <c r="G167" s="10"/>
      <c r="H167" s="13"/>
      <c r="I167" s="10"/>
      <c r="J167" s="13"/>
      <c r="K167" s="15"/>
      <c r="L167" s="13"/>
      <c r="M167" s="13"/>
      <c r="N167" s="13"/>
      <c r="P167" s="1"/>
    </row>
    <row r="168" spans="2:16" x14ac:dyDescent="0.25">
      <c r="B168" s="1"/>
      <c r="C168" s="1"/>
      <c r="D168" s="8"/>
      <c r="E168" s="8"/>
      <c r="F168" s="10"/>
      <c r="G168" s="10"/>
      <c r="H168" s="13"/>
      <c r="I168" s="10"/>
      <c r="J168" s="13"/>
      <c r="K168" s="15"/>
      <c r="L168" s="13"/>
      <c r="M168" s="13"/>
      <c r="N168" s="13"/>
      <c r="P168" s="1"/>
    </row>
    <row r="169" spans="2:16" x14ac:dyDescent="0.25">
      <c r="B169" s="1"/>
      <c r="C169" s="1"/>
      <c r="D169" s="8"/>
      <c r="E169" s="8"/>
      <c r="F169" s="10"/>
      <c r="G169" s="10"/>
      <c r="H169" s="13"/>
      <c r="I169" s="10"/>
      <c r="J169" s="13"/>
      <c r="K169" s="15"/>
      <c r="L169" s="13"/>
      <c r="M169" s="13"/>
      <c r="N169" s="13"/>
      <c r="P169" s="1"/>
    </row>
    <row r="170" spans="2:16" x14ac:dyDescent="0.25">
      <c r="B170" s="1"/>
      <c r="C170" s="1"/>
      <c r="D170" s="8"/>
      <c r="E170" s="8"/>
      <c r="F170" s="10"/>
      <c r="G170" s="10"/>
      <c r="H170" s="13"/>
      <c r="I170" s="10"/>
      <c r="J170" s="13"/>
      <c r="K170" s="15"/>
      <c r="L170" s="13"/>
      <c r="M170" s="13"/>
      <c r="N170" s="13"/>
      <c r="P170" s="1"/>
    </row>
    <row r="171" spans="2:16" x14ac:dyDescent="0.25">
      <c r="B171" s="1"/>
      <c r="C171" s="1"/>
      <c r="D171" s="8"/>
      <c r="E171" s="8"/>
      <c r="F171" s="10"/>
      <c r="G171" s="10"/>
      <c r="H171" s="13"/>
      <c r="I171" s="10"/>
      <c r="J171" s="13"/>
      <c r="K171" s="15"/>
      <c r="L171" s="13"/>
      <c r="M171" s="13"/>
      <c r="N171" s="13"/>
      <c r="P171" s="1"/>
    </row>
    <row r="172" spans="2:16" x14ac:dyDescent="0.25">
      <c r="B172" s="1"/>
      <c r="C172" s="1"/>
      <c r="D172" s="8"/>
      <c r="E172" s="8"/>
      <c r="F172" s="10"/>
      <c r="G172" s="10"/>
      <c r="H172" s="13"/>
      <c r="I172" s="10"/>
      <c r="J172" s="13"/>
      <c r="K172" s="15"/>
      <c r="L172" s="13"/>
      <c r="M172" s="13"/>
      <c r="N172" s="13"/>
      <c r="P172" s="1"/>
    </row>
    <row r="173" spans="2:16" x14ac:dyDescent="0.25">
      <c r="B173" s="1"/>
      <c r="C173" s="1"/>
      <c r="D173" s="8"/>
      <c r="E173" s="8"/>
      <c r="F173" s="10"/>
      <c r="G173" s="10"/>
      <c r="H173" s="13"/>
      <c r="I173" s="10"/>
      <c r="J173" s="13"/>
      <c r="K173" s="15"/>
      <c r="L173" s="13"/>
      <c r="M173" s="13"/>
      <c r="N173" s="13"/>
      <c r="P173" s="1"/>
    </row>
    <row r="174" spans="2:16" x14ac:dyDescent="0.25">
      <c r="B174" s="1"/>
      <c r="C174" s="1"/>
      <c r="D174" s="8"/>
      <c r="E174" s="8"/>
      <c r="F174" s="10"/>
      <c r="G174" s="10"/>
      <c r="H174" s="13"/>
      <c r="I174" s="10"/>
      <c r="J174" s="13"/>
      <c r="K174" s="15"/>
      <c r="L174" s="13"/>
      <c r="M174" s="13"/>
      <c r="N174" s="13"/>
      <c r="P174" s="1"/>
    </row>
    <row r="175" spans="2:16" x14ac:dyDescent="0.25">
      <c r="B175" s="1"/>
      <c r="C175" s="1"/>
      <c r="D175" s="8"/>
      <c r="E175" s="8"/>
      <c r="F175" s="10"/>
      <c r="G175" s="10"/>
      <c r="H175" s="13"/>
      <c r="I175" s="10"/>
      <c r="J175" s="13"/>
      <c r="K175" s="15"/>
      <c r="L175" s="13"/>
      <c r="M175" s="13"/>
      <c r="N175" s="13"/>
      <c r="P175" s="1"/>
    </row>
    <row r="176" spans="2:16" x14ac:dyDescent="0.25">
      <c r="B176" s="1"/>
      <c r="C176" s="1"/>
      <c r="D176" s="8"/>
      <c r="E176" s="8"/>
      <c r="F176" s="10"/>
      <c r="G176" s="10"/>
      <c r="H176" s="13"/>
      <c r="I176" s="10"/>
      <c r="J176" s="13"/>
      <c r="K176" s="15"/>
      <c r="L176" s="13"/>
      <c r="M176" s="13"/>
      <c r="N176" s="13"/>
      <c r="P176" s="1"/>
    </row>
    <row r="177" spans="2:16" x14ac:dyDescent="0.25">
      <c r="B177" s="1"/>
      <c r="C177" s="1"/>
      <c r="D177" s="8"/>
      <c r="E177" s="8"/>
      <c r="F177" s="10"/>
      <c r="G177" s="10"/>
      <c r="H177" s="13"/>
      <c r="I177" s="10"/>
      <c r="J177" s="13"/>
      <c r="K177" s="15"/>
      <c r="L177" s="13"/>
      <c r="M177" s="13"/>
      <c r="N177" s="13"/>
      <c r="P177" s="1"/>
    </row>
    <row r="178" spans="2:16" x14ac:dyDescent="0.25">
      <c r="B178" s="1"/>
      <c r="C178" s="1"/>
      <c r="D178" s="8"/>
      <c r="E178" s="8"/>
      <c r="F178" s="10"/>
      <c r="G178" s="10"/>
      <c r="H178" s="13"/>
      <c r="I178" s="10"/>
      <c r="J178" s="13"/>
      <c r="K178" s="15"/>
      <c r="L178" s="13"/>
      <c r="M178" s="13"/>
      <c r="N178" s="13"/>
      <c r="P178" s="1"/>
    </row>
    <row r="179" spans="2:16" x14ac:dyDescent="0.25">
      <c r="B179" s="1"/>
      <c r="C179" s="1"/>
      <c r="D179" s="8"/>
      <c r="E179" s="8"/>
      <c r="F179" s="10"/>
      <c r="G179" s="10"/>
      <c r="H179" s="13"/>
      <c r="I179" s="10"/>
      <c r="J179" s="13"/>
      <c r="K179" s="15"/>
      <c r="L179" s="13"/>
      <c r="M179" s="13"/>
      <c r="N179" s="13"/>
      <c r="P179" s="1"/>
    </row>
    <row r="180" spans="2:16" x14ac:dyDescent="0.25">
      <c r="B180" s="1"/>
      <c r="C180" s="1"/>
      <c r="D180" s="8"/>
      <c r="E180" s="8"/>
      <c r="F180" s="10"/>
      <c r="G180" s="10"/>
      <c r="H180" s="13"/>
      <c r="I180" s="10"/>
      <c r="J180" s="13"/>
      <c r="K180" s="15"/>
      <c r="L180" s="13"/>
      <c r="M180" s="13"/>
      <c r="N180" s="13"/>
      <c r="P180" s="1"/>
    </row>
    <row r="181" spans="2:16" x14ac:dyDescent="0.25">
      <c r="B181" s="1"/>
      <c r="C181" s="1"/>
      <c r="D181" s="8"/>
      <c r="E181" s="8"/>
      <c r="F181" s="10"/>
      <c r="G181" s="10"/>
      <c r="H181" s="13"/>
      <c r="I181" s="10"/>
      <c r="J181" s="13"/>
      <c r="K181" s="15"/>
      <c r="L181" s="13"/>
      <c r="M181" s="13"/>
      <c r="N181" s="13"/>
      <c r="P181" s="1"/>
    </row>
    <row r="182" spans="2:16" x14ac:dyDescent="0.25">
      <c r="B182" s="1"/>
      <c r="C182" s="1"/>
      <c r="D182" s="8"/>
      <c r="E182" s="8"/>
      <c r="F182" s="10"/>
      <c r="G182" s="10"/>
      <c r="H182" s="13"/>
      <c r="I182" s="10"/>
      <c r="J182" s="13"/>
      <c r="K182" s="15"/>
      <c r="L182" s="13"/>
      <c r="M182" s="13"/>
      <c r="N182" s="13"/>
      <c r="P182" s="1"/>
    </row>
    <row r="183" spans="2:16" x14ac:dyDescent="0.25">
      <c r="B183" s="1"/>
      <c r="C183" s="1"/>
      <c r="D183" s="8"/>
      <c r="E183" s="8"/>
      <c r="F183" s="10"/>
      <c r="G183" s="10"/>
      <c r="H183" s="13"/>
      <c r="I183" s="10"/>
      <c r="J183" s="13"/>
      <c r="K183" s="15"/>
      <c r="L183" s="13"/>
      <c r="M183" s="13"/>
      <c r="N183" s="13"/>
      <c r="P183" s="1"/>
    </row>
    <row r="184" spans="2:16" x14ac:dyDescent="0.25">
      <c r="B184" s="1"/>
      <c r="C184" s="1"/>
      <c r="D184" s="8"/>
      <c r="E184" s="8"/>
      <c r="F184" s="10"/>
      <c r="G184" s="10"/>
      <c r="H184" s="13"/>
      <c r="I184" s="10"/>
      <c r="J184" s="13"/>
      <c r="K184" s="15"/>
      <c r="L184" s="13"/>
      <c r="M184" s="13"/>
      <c r="N184" s="13"/>
      <c r="P184" s="1"/>
    </row>
    <row r="185" spans="2:16" x14ac:dyDescent="0.25">
      <c r="B185" s="1"/>
      <c r="C185" s="1"/>
      <c r="D185" s="8"/>
      <c r="E185" s="8"/>
      <c r="F185" s="10"/>
      <c r="G185" s="10"/>
      <c r="H185" s="13"/>
      <c r="I185" s="10"/>
      <c r="J185" s="13"/>
      <c r="K185" s="15"/>
      <c r="L185" s="13"/>
      <c r="M185" s="13"/>
      <c r="N185" s="13"/>
      <c r="P185" s="1"/>
    </row>
    <row r="186" spans="2:16" x14ac:dyDescent="0.25">
      <c r="B186" s="1"/>
      <c r="C186" s="1"/>
      <c r="D186" s="8"/>
      <c r="E186" s="8"/>
      <c r="F186" s="10"/>
      <c r="G186" s="10"/>
      <c r="H186" s="13"/>
      <c r="I186" s="10"/>
      <c r="J186" s="13"/>
      <c r="K186" s="15"/>
      <c r="L186" s="13"/>
      <c r="M186" s="13"/>
      <c r="N186" s="13"/>
      <c r="P186" s="1"/>
    </row>
    <row r="187" spans="2:16" x14ac:dyDescent="0.25">
      <c r="B187" s="1"/>
      <c r="C187" s="1"/>
      <c r="D187" s="8"/>
      <c r="E187" s="8"/>
      <c r="F187" s="10"/>
      <c r="G187" s="10"/>
      <c r="H187" s="13"/>
      <c r="I187" s="10"/>
      <c r="J187" s="13"/>
      <c r="K187" s="15"/>
      <c r="L187" s="13"/>
      <c r="M187" s="13"/>
      <c r="N187" s="13"/>
      <c r="P187" s="1"/>
    </row>
    <row r="188" spans="2:16" x14ac:dyDescent="0.25">
      <c r="B188" s="1"/>
      <c r="C188" s="1"/>
      <c r="D188" s="8"/>
      <c r="E188" s="8"/>
      <c r="F188" s="10"/>
      <c r="G188" s="10"/>
      <c r="H188" s="13"/>
      <c r="I188" s="10"/>
      <c r="J188" s="13"/>
      <c r="K188" s="15"/>
      <c r="L188" s="13"/>
      <c r="M188" s="13"/>
      <c r="N188" s="13"/>
      <c r="P188" s="1"/>
    </row>
    <row r="189" spans="2:16" x14ac:dyDescent="0.25">
      <c r="B189" s="1"/>
      <c r="C189" s="1"/>
      <c r="D189" s="8"/>
      <c r="E189" s="8"/>
      <c r="F189" s="10"/>
      <c r="G189" s="10"/>
      <c r="H189" s="13"/>
      <c r="I189" s="10"/>
      <c r="J189" s="13"/>
      <c r="K189" s="15"/>
      <c r="L189" s="13"/>
      <c r="M189" s="13"/>
      <c r="N189" s="13"/>
      <c r="P189" s="1"/>
    </row>
    <row r="190" spans="2:16" x14ac:dyDescent="0.25">
      <c r="B190" s="1"/>
      <c r="C190" s="1"/>
      <c r="D190" s="8"/>
      <c r="E190" s="8"/>
      <c r="F190" s="10"/>
      <c r="G190" s="10"/>
      <c r="H190" s="13"/>
      <c r="I190" s="10"/>
      <c r="J190" s="13"/>
      <c r="K190" s="15"/>
      <c r="L190" s="13"/>
      <c r="M190" s="13"/>
      <c r="N190" s="13"/>
      <c r="P190" s="1"/>
    </row>
    <row r="191" spans="2:16" x14ac:dyDescent="0.25">
      <c r="B191" s="1"/>
      <c r="C191" s="1"/>
      <c r="D191" s="8"/>
      <c r="E191" s="8"/>
      <c r="F191" s="10"/>
      <c r="G191" s="10"/>
      <c r="H191" s="13"/>
      <c r="I191" s="10"/>
      <c r="J191" s="13"/>
      <c r="K191" s="15"/>
      <c r="L191" s="13"/>
      <c r="M191" s="13"/>
      <c r="N191" s="13"/>
      <c r="P191" s="1"/>
    </row>
    <row r="192" spans="2:16" x14ac:dyDescent="0.25">
      <c r="B192" s="1"/>
      <c r="C192" s="1"/>
      <c r="D192" s="8"/>
      <c r="E192" s="8"/>
      <c r="F192" s="10"/>
      <c r="G192" s="10"/>
      <c r="H192" s="13"/>
      <c r="I192" s="10"/>
      <c r="J192" s="13"/>
      <c r="K192" s="15"/>
      <c r="L192" s="13"/>
      <c r="M192" s="13"/>
      <c r="N192" s="13"/>
      <c r="P192" s="1"/>
    </row>
    <row r="193" spans="2:16" x14ac:dyDescent="0.25">
      <c r="B193" s="1"/>
      <c r="C193" s="1"/>
      <c r="D193" s="8"/>
      <c r="E193" s="8"/>
      <c r="F193" s="10"/>
      <c r="G193" s="10"/>
      <c r="H193" s="13"/>
      <c r="I193" s="10"/>
      <c r="J193" s="13"/>
      <c r="K193" s="15"/>
      <c r="L193" s="13"/>
      <c r="M193" s="13"/>
      <c r="N193" s="13"/>
      <c r="P193" s="1"/>
    </row>
    <row r="194" spans="2:16" x14ac:dyDescent="0.25">
      <c r="B194" s="1"/>
      <c r="C194" s="1"/>
      <c r="D194" s="8"/>
      <c r="E194" s="8"/>
      <c r="F194" s="10"/>
      <c r="G194" s="10"/>
      <c r="H194" s="13"/>
      <c r="I194" s="10"/>
      <c r="J194" s="13"/>
      <c r="K194" s="15"/>
      <c r="L194" s="13"/>
      <c r="M194" s="13"/>
      <c r="N194" s="13"/>
      <c r="P194" s="1"/>
    </row>
    <row r="195" spans="2:16" x14ac:dyDescent="0.25">
      <c r="B195" s="1"/>
      <c r="C195" s="1"/>
      <c r="D195" s="8"/>
      <c r="E195" s="8"/>
      <c r="F195" s="10"/>
      <c r="G195" s="10"/>
      <c r="H195" s="13"/>
      <c r="I195" s="10"/>
      <c r="J195" s="13"/>
      <c r="K195" s="15"/>
      <c r="L195" s="13"/>
      <c r="M195" s="13"/>
      <c r="N195" s="13"/>
      <c r="P195" s="1"/>
    </row>
    <row r="196" spans="2:16" x14ac:dyDescent="0.25">
      <c r="B196" s="1"/>
      <c r="C196" s="1"/>
      <c r="D196" s="8"/>
      <c r="E196" s="8"/>
      <c r="F196" s="10"/>
      <c r="G196" s="10"/>
      <c r="H196" s="13"/>
      <c r="I196" s="10"/>
      <c r="J196" s="13"/>
      <c r="K196" s="10"/>
      <c r="L196" s="13"/>
      <c r="M196" s="13"/>
      <c r="N196" s="13"/>
      <c r="P196" s="1"/>
    </row>
    <row r="197" spans="2:16" x14ac:dyDescent="0.25">
      <c r="B197" s="1"/>
      <c r="C197" s="1"/>
      <c r="D197" s="8"/>
      <c r="E197" s="8"/>
      <c r="F197" s="10"/>
      <c r="G197" s="10"/>
      <c r="H197" s="13"/>
      <c r="I197" s="10"/>
      <c r="J197" s="13"/>
      <c r="K197" s="10"/>
      <c r="L197" s="13"/>
      <c r="M197" s="13"/>
      <c r="N197" s="13"/>
      <c r="P197" s="1"/>
    </row>
    <row r="198" spans="2:16" x14ac:dyDescent="0.25">
      <c r="B198" s="1"/>
      <c r="C198" s="1"/>
      <c r="D198" s="8"/>
      <c r="E198" s="8"/>
      <c r="F198" s="10"/>
      <c r="G198" s="10"/>
      <c r="H198" s="13"/>
      <c r="I198" s="10"/>
      <c r="J198" s="13"/>
      <c r="K198" s="10"/>
      <c r="L198" s="13"/>
      <c r="M198" s="13"/>
      <c r="N198" s="13"/>
      <c r="P198" s="1"/>
    </row>
    <row r="199" spans="2:16" x14ac:dyDescent="0.25">
      <c r="B199" s="1"/>
      <c r="C199" s="1"/>
      <c r="D199" s="8"/>
      <c r="E199" s="8"/>
      <c r="F199" s="10"/>
      <c r="G199" s="10"/>
      <c r="H199" s="13"/>
      <c r="I199" s="10"/>
      <c r="J199" s="13"/>
      <c r="K199" s="10"/>
      <c r="L199" s="13"/>
      <c r="M199" s="13"/>
      <c r="N199" s="13"/>
      <c r="P199" s="1"/>
    </row>
    <row r="200" spans="2:16" x14ac:dyDescent="0.25">
      <c r="B200" s="1"/>
      <c r="C200" s="1"/>
      <c r="D200" s="8"/>
      <c r="E200" s="8"/>
      <c r="F200" s="10"/>
      <c r="G200" s="10"/>
      <c r="H200" s="13"/>
      <c r="I200" s="10"/>
      <c r="J200" s="13"/>
      <c r="K200" s="10"/>
      <c r="L200" s="13"/>
      <c r="M200" s="13"/>
      <c r="N200" s="13"/>
      <c r="P200" s="1"/>
    </row>
    <row r="201" spans="2:16" x14ac:dyDescent="0.25">
      <c r="B201" s="1"/>
      <c r="C201" s="1"/>
      <c r="D201" s="8"/>
      <c r="E201" s="8"/>
      <c r="F201" s="10"/>
      <c r="G201" s="10"/>
      <c r="H201" s="13"/>
      <c r="I201" s="10"/>
      <c r="J201" s="13"/>
      <c r="K201" s="10"/>
      <c r="L201" s="13"/>
      <c r="M201" s="13"/>
      <c r="N201" s="13"/>
      <c r="P201" s="1"/>
    </row>
    <row r="202" spans="2:16" x14ac:dyDescent="0.25">
      <c r="B202" s="1"/>
      <c r="C202" s="1"/>
      <c r="D202" s="8"/>
      <c r="E202" s="8"/>
      <c r="F202" s="10"/>
      <c r="G202" s="10"/>
      <c r="H202" s="13"/>
      <c r="I202" s="10"/>
      <c r="J202" s="13"/>
      <c r="K202" s="10"/>
      <c r="L202" s="13"/>
      <c r="M202" s="13"/>
      <c r="N202" s="13"/>
      <c r="P202" s="1"/>
    </row>
    <row r="203" spans="2:16" x14ac:dyDescent="0.25">
      <c r="B203" s="1"/>
      <c r="C203" s="1"/>
      <c r="D203" s="8"/>
      <c r="E203" s="8"/>
      <c r="F203" s="10"/>
      <c r="G203" s="10"/>
      <c r="H203" s="13"/>
      <c r="I203" s="10"/>
      <c r="J203" s="13"/>
      <c r="K203" s="10"/>
      <c r="L203" s="13"/>
      <c r="M203" s="13"/>
      <c r="N203" s="13"/>
      <c r="P203" s="1"/>
    </row>
    <row r="204" spans="2:16" x14ac:dyDescent="0.25">
      <c r="B204" s="1"/>
      <c r="C204" s="1"/>
      <c r="D204" s="8"/>
      <c r="E204" s="8"/>
      <c r="F204" s="10"/>
      <c r="G204" s="10"/>
      <c r="H204" s="13"/>
      <c r="I204" s="10"/>
      <c r="J204" s="13"/>
      <c r="K204" s="10"/>
      <c r="L204" s="13"/>
      <c r="M204" s="13"/>
      <c r="N204" s="13"/>
      <c r="P204" s="1"/>
    </row>
    <row r="205" spans="2:16" x14ac:dyDescent="0.25">
      <c r="B205" s="1"/>
      <c r="C205" s="1"/>
      <c r="D205" s="8"/>
      <c r="E205" s="8"/>
      <c r="F205" s="10"/>
      <c r="G205" s="10"/>
      <c r="H205" s="13"/>
      <c r="I205" s="10"/>
      <c r="J205" s="13"/>
      <c r="K205" s="10"/>
      <c r="L205" s="13"/>
      <c r="M205" s="13"/>
      <c r="N205" s="13"/>
      <c r="P205" s="1"/>
    </row>
    <row r="206" spans="2:16" x14ac:dyDescent="0.25">
      <c r="B206" s="1"/>
      <c r="C206" s="1"/>
      <c r="D206" s="8"/>
      <c r="E206" s="8"/>
      <c r="F206" s="10"/>
      <c r="G206" s="10"/>
      <c r="H206" s="13"/>
      <c r="I206" s="10"/>
      <c r="J206" s="13"/>
      <c r="K206" s="10"/>
      <c r="L206" s="13"/>
      <c r="M206" s="13"/>
      <c r="N206" s="13"/>
      <c r="P206" s="1"/>
    </row>
    <row r="207" spans="2:16" x14ac:dyDescent="0.25">
      <c r="B207" s="1"/>
      <c r="C207" s="1"/>
      <c r="D207" s="8"/>
      <c r="E207" s="8"/>
      <c r="F207" s="10"/>
      <c r="G207" s="10"/>
      <c r="H207" s="13"/>
      <c r="I207" s="10"/>
      <c r="J207" s="13"/>
      <c r="K207" s="10"/>
      <c r="L207" s="13"/>
      <c r="M207" s="13"/>
      <c r="N207" s="13"/>
      <c r="P207" s="1"/>
    </row>
    <row r="208" spans="2:16" x14ac:dyDescent="0.25">
      <c r="B208" s="1"/>
      <c r="C208" s="1"/>
      <c r="D208" s="8"/>
      <c r="E208" s="8"/>
      <c r="F208" s="10"/>
      <c r="G208" s="10"/>
      <c r="H208" s="13"/>
      <c r="I208" s="10"/>
      <c r="J208" s="13"/>
      <c r="K208" s="10"/>
      <c r="L208" s="13"/>
      <c r="M208" s="13"/>
      <c r="N208" s="13"/>
      <c r="P208" s="1"/>
    </row>
    <row r="209" spans="2:16" x14ac:dyDescent="0.25">
      <c r="B209" s="1"/>
      <c r="C209" s="1"/>
      <c r="D209" s="8"/>
      <c r="E209" s="8"/>
      <c r="F209" s="10"/>
      <c r="G209" s="10"/>
      <c r="H209" s="13"/>
      <c r="I209" s="10"/>
      <c r="J209" s="13"/>
      <c r="K209" s="10"/>
      <c r="L209" s="13"/>
      <c r="M209" s="13"/>
      <c r="N209" s="13"/>
      <c r="P209" s="1"/>
    </row>
    <row r="210" spans="2:16" x14ac:dyDescent="0.25">
      <c r="B210" s="1"/>
      <c r="C210" s="1"/>
      <c r="D210" s="8"/>
      <c r="E210" s="8"/>
      <c r="F210" s="10"/>
      <c r="G210" s="10"/>
      <c r="H210" s="13"/>
      <c r="I210" s="10"/>
      <c r="J210" s="13"/>
      <c r="K210" s="10"/>
      <c r="L210" s="13"/>
      <c r="M210" s="13"/>
      <c r="N210" s="13"/>
      <c r="P210" s="1"/>
    </row>
    <row r="211" spans="2:16" x14ac:dyDescent="0.25">
      <c r="B211" s="1"/>
      <c r="C211" s="1"/>
      <c r="D211" s="8"/>
      <c r="E211" s="8"/>
      <c r="F211" s="10"/>
      <c r="G211" s="10"/>
      <c r="H211" s="13"/>
      <c r="I211" s="10"/>
      <c r="J211" s="13"/>
      <c r="K211" s="10"/>
      <c r="L211" s="13"/>
      <c r="M211" s="13"/>
      <c r="N211" s="13"/>
      <c r="P211" s="1"/>
    </row>
    <row r="212" spans="2:16" x14ac:dyDescent="0.25">
      <c r="B212" s="1"/>
      <c r="C212" s="1"/>
      <c r="D212" s="8"/>
      <c r="E212" s="8"/>
      <c r="F212" s="10"/>
      <c r="G212" s="10"/>
      <c r="H212" s="13"/>
      <c r="I212" s="10"/>
      <c r="J212" s="13"/>
      <c r="K212" s="10"/>
      <c r="L212" s="13"/>
      <c r="M212" s="13"/>
      <c r="N212" s="13"/>
      <c r="P212" s="1"/>
    </row>
    <row r="213" spans="2:16" x14ac:dyDescent="0.25">
      <c r="B213" s="1"/>
      <c r="C213" s="1"/>
      <c r="D213" s="8"/>
      <c r="E213" s="8"/>
      <c r="F213" s="10"/>
      <c r="G213" s="10"/>
      <c r="H213" s="13"/>
      <c r="I213" s="10"/>
      <c r="J213" s="13"/>
      <c r="K213" s="10"/>
      <c r="L213" s="13"/>
      <c r="M213" s="13"/>
      <c r="N213" s="13"/>
      <c r="P213" s="1"/>
    </row>
    <row r="214" spans="2:16" x14ac:dyDescent="0.25">
      <c r="B214" s="1"/>
      <c r="C214" s="1"/>
      <c r="D214" s="8"/>
      <c r="E214" s="8"/>
      <c r="F214" s="10"/>
      <c r="G214" s="10"/>
      <c r="H214" s="13"/>
      <c r="I214" s="10"/>
      <c r="J214" s="13"/>
      <c r="K214" s="10"/>
      <c r="L214" s="13"/>
      <c r="M214" s="13"/>
      <c r="N214" s="13"/>
      <c r="P214" s="1"/>
    </row>
    <row r="215" spans="2:16" x14ac:dyDescent="0.25">
      <c r="B215" s="1"/>
      <c r="C215" s="1"/>
      <c r="D215" s="8"/>
      <c r="E215" s="8"/>
      <c r="F215" s="10"/>
      <c r="G215" s="10"/>
      <c r="H215" s="13"/>
      <c r="I215" s="10"/>
      <c r="J215" s="13"/>
      <c r="K215" s="10"/>
      <c r="L215" s="13"/>
      <c r="M215" s="13"/>
      <c r="N215" s="13"/>
      <c r="P215" s="1"/>
    </row>
    <row r="216" spans="2:16" x14ac:dyDescent="0.25">
      <c r="B216" s="1"/>
      <c r="C216" s="1"/>
      <c r="D216" s="8"/>
      <c r="E216" s="8"/>
      <c r="F216" s="10"/>
      <c r="G216" s="10"/>
      <c r="H216" s="13"/>
      <c r="I216" s="10"/>
      <c r="J216" s="13"/>
      <c r="K216" s="10"/>
      <c r="L216" s="13"/>
      <c r="M216" s="13"/>
      <c r="N216" s="13"/>
      <c r="P216" s="1"/>
    </row>
    <row r="217" spans="2:16" x14ac:dyDescent="0.25">
      <c r="B217" s="1"/>
      <c r="C217" s="1"/>
      <c r="D217" s="8"/>
      <c r="E217" s="8"/>
      <c r="F217" s="10"/>
      <c r="G217" s="10"/>
      <c r="H217" s="13"/>
      <c r="I217" s="10"/>
      <c r="J217" s="13"/>
      <c r="K217" s="10"/>
      <c r="L217" s="13"/>
      <c r="M217" s="13"/>
      <c r="N217" s="13"/>
      <c r="P217" s="1"/>
    </row>
    <row r="218" spans="2:16" x14ac:dyDescent="0.25">
      <c r="B218" s="1"/>
      <c r="C218" s="1"/>
      <c r="D218" s="8"/>
      <c r="E218" s="8"/>
      <c r="F218" s="10"/>
      <c r="G218" s="10"/>
      <c r="H218" s="13"/>
      <c r="I218" s="10"/>
      <c r="J218" s="13"/>
      <c r="K218" s="10"/>
      <c r="L218" s="13"/>
      <c r="M218" s="13"/>
      <c r="N218" s="13"/>
      <c r="P218" s="1"/>
    </row>
    <row r="219" spans="2:16" x14ac:dyDescent="0.25">
      <c r="B219" s="1"/>
      <c r="C219" s="1"/>
      <c r="D219" s="8"/>
      <c r="E219" s="8"/>
      <c r="F219" s="10"/>
      <c r="G219" s="10"/>
      <c r="H219" s="13"/>
      <c r="I219" s="10"/>
      <c r="J219" s="13"/>
      <c r="K219" s="10"/>
      <c r="L219" s="13"/>
      <c r="M219" s="13"/>
      <c r="N219" s="13"/>
      <c r="P219" s="1"/>
    </row>
    <row r="220" spans="2:16" x14ac:dyDescent="0.25">
      <c r="B220" s="1"/>
      <c r="C220" s="1"/>
      <c r="D220" s="8"/>
      <c r="E220" s="8"/>
      <c r="F220" s="10"/>
      <c r="G220" s="10"/>
      <c r="H220" s="13"/>
      <c r="I220" s="10"/>
      <c r="J220" s="13"/>
      <c r="K220" s="10"/>
      <c r="L220" s="13"/>
      <c r="M220" s="13"/>
      <c r="N220" s="13"/>
      <c r="P220" s="1"/>
    </row>
    <row r="221" spans="2:16" x14ac:dyDescent="0.25">
      <c r="B221" s="1"/>
      <c r="C221" s="1"/>
      <c r="D221" s="8"/>
      <c r="E221" s="8"/>
      <c r="F221" s="10"/>
      <c r="G221" s="10"/>
      <c r="H221" s="13"/>
      <c r="I221" s="10"/>
      <c r="J221" s="13"/>
      <c r="K221" s="10"/>
      <c r="L221" s="13"/>
      <c r="M221" s="13"/>
      <c r="N221" s="13"/>
      <c r="P221" s="1"/>
    </row>
    <row r="222" spans="2:16" x14ac:dyDescent="0.25">
      <c r="B222" s="1"/>
      <c r="C222" s="1"/>
      <c r="D222" s="8"/>
      <c r="E222" s="8"/>
      <c r="F222" s="10"/>
      <c r="G222" s="10"/>
      <c r="H222" s="13"/>
      <c r="I222" s="10"/>
      <c r="J222" s="13"/>
      <c r="K222" s="10"/>
      <c r="L222" s="13"/>
      <c r="M222" s="13"/>
      <c r="N222" s="13"/>
      <c r="P222" s="1"/>
    </row>
    <row r="223" spans="2:16" x14ac:dyDescent="0.25">
      <c r="B223" s="1"/>
      <c r="C223" s="1"/>
      <c r="D223" s="8"/>
      <c r="E223" s="8"/>
      <c r="F223" s="10"/>
      <c r="G223" s="10"/>
      <c r="H223" s="13"/>
      <c r="I223" s="10"/>
      <c r="J223" s="13"/>
      <c r="K223" s="10"/>
      <c r="L223" s="13"/>
      <c r="M223" s="13"/>
      <c r="N223" s="13"/>
      <c r="P223" s="1"/>
    </row>
    <row r="224" spans="2:16" x14ac:dyDescent="0.25">
      <c r="B224" s="1"/>
      <c r="C224" s="1"/>
      <c r="D224" s="8"/>
      <c r="E224" s="8"/>
      <c r="F224" s="10"/>
      <c r="G224" s="10"/>
      <c r="H224" s="13"/>
      <c r="I224" s="10"/>
      <c r="J224" s="13"/>
      <c r="K224" s="10"/>
      <c r="L224" s="13"/>
      <c r="M224" s="13"/>
      <c r="N224" s="13"/>
      <c r="P224" s="1"/>
    </row>
    <row r="225" spans="2:16" x14ac:dyDescent="0.25">
      <c r="B225" s="1"/>
      <c r="C225" s="1"/>
      <c r="D225" s="8"/>
      <c r="E225" s="8"/>
      <c r="F225" s="10"/>
      <c r="G225" s="10"/>
      <c r="H225" s="13"/>
      <c r="I225" s="10"/>
      <c r="J225" s="13"/>
      <c r="K225" s="10"/>
      <c r="L225" s="13"/>
      <c r="M225" s="13"/>
      <c r="N225" s="13"/>
      <c r="P225" s="1"/>
    </row>
    <row r="226" spans="2:16" x14ac:dyDescent="0.25">
      <c r="B226" s="1"/>
      <c r="C226" s="1"/>
      <c r="D226" s="8"/>
      <c r="E226" s="8"/>
      <c r="F226" s="10"/>
      <c r="G226" s="10"/>
      <c r="H226" s="13"/>
      <c r="I226" s="10"/>
      <c r="J226" s="13"/>
      <c r="K226" s="10"/>
      <c r="L226" s="13"/>
      <c r="M226" s="13"/>
      <c r="N226" s="13"/>
      <c r="P226" s="1"/>
    </row>
    <row r="227" spans="2:16" x14ac:dyDescent="0.25">
      <c r="B227" s="1"/>
      <c r="C227" s="1"/>
      <c r="D227" s="8"/>
      <c r="E227" s="8"/>
      <c r="F227" s="10"/>
      <c r="G227" s="10"/>
      <c r="H227" s="13"/>
      <c r="I227" s="10"/>
      <c r="J227" s="13"/>
      <c r="K227" s="10"/>
      <c r="L227" s="13"/>
      <c r="M227" s="13"/>
      <c r="N227" s="13"/>
      <c r="P227" s="1"/>
    </row>
    <row r="228" spans="2:16" x14ac:dyDescent="0.25">
      <c r="B228" s="1"/>
      <c r="C228" s="1"/>
      <c r="D228" s="8"/>
      <c r="E228" s="8"/>
      <c r="F228" s="10"/>
      <c r="G228" s="10"/>
      <c r="H228" s="13"/>
      <c r="I228" s="10"/>
      <c r="J228" s="13"/>
      <c r="K228" s="10"/>
      <c r="L228" s="13"/>
      <c r="M228" s="13"/>
      <c r="N228" s="13"/>
      <c r="P228" s="1"/>
    </row>
    <row r="229" spans="2:16" x14ac:dyDescent="0.25">
      <c r="B229" s="1"/>
      <c r="C229" s="1"/>
      <c r="D229" s="8"/>
      <c r="E229" s="8"/>
      <c r="F229" s="10"/>
      <c r="G229" s="10"/>
      <c r="H229" s="13"/>
      <c r="I229" s="10"/>
      <c r="J229" s="13"/>
      <c r="K229" s="10"/>
      <c r="L229" s="13"/>
      <c r="M229" s="13"/>
      <c r="N229" s="13"/>
      <c r="P229" s="1"/>
    </row>
    <row r="230" spans="2:16" x14ac:dyDescent="0.25">
      <c r="B230" s="1"/>
      <c r="C230" s="1"/>
      <c r="D230" s="8"/>
      <c r="E230" s="8"/>
      <c r="F230" s="10"/>
      <c r="G230" s="10"/>
      <c r="H230" s="13"/>
      <c r="I230" s="10"/>
      <c r="J230" s="13"/>
      <c r="K230" s="10"/>
      <c r="L230" s="13"/>
      <c r="M230" s="13"/>
      <c r="N230" s="13"/>
      <c r="P230" s="1"/>
    </row>
    <row r="231" spans="2:16" x14ac:dyDescent="0.25">
      <c r="B231" s="1"/>
      <c r="C231" s="1"/>
      <c r="D231" s="8"/>
      <c r="E231" s="8"/>
      <c r="F231" s="10"/>
      <c r="G231" s="10"/>
      <c r="H231" s="13"/>
      <c r="I231" s="10"/>
      <c r="J231" s="13"/>
      <c r="K231" s="10"/>
      <c r="L231" s="13"/>
      <c r="M231" s="13"/>
      <c r="N231" s="13"/>
      <c r="P231" s="1"/>
    </row>
    <row r="232" spans="2:16" x14ac:dyDescent="0.25">
      <c r="B232" s="1"/>
      <c r="C232" s="1"/>
      <c r="D232" s="8"/>
      <c r="E232" s="8"/>
      <c r="F232" s="10"/>
      <c r="G232" s="10"/>
      <c r="H232" s="13"/>
      <c r="I232" s="10"/>
      <c r="J232" s="13"/>
      <c r="K232" s="10"/>
      <c r="L232" s="13"/>
      <c r="M232" s="13"/>
      <c r="N232" s="13"/>
      <c r="P232" s="1"/>
    </row>
    <row r="233" spans="2:16" x14ac:dyDescent="0.25">
      <c r="B233" s="1"/>
      <c r="C233" s="1"/>
      <c r="D233" s="8"/>
      <c r="E233" s="8"/>
      <c r="F233" s="10"/>
      <c r="G233" s="10"/>
      <c r="H233" s="13"/>
      <c r="I233" s="10"/>
      <c r="J233" s="13"/>
      <c r="K233" s="10"/>
      <c r="L233" s="13"/>
      <c r="M233" s="13"/>
      <c r="N233" s="13"/>
      <c r="P233" s="1"/>
    </row>
    <row r="234" spans="2:16" x14ac:dyDescent="0.25">
      <c r="B234" s="1"/>
      <c r="C234" s="1"/>
      <c r="D234" s="8"/>
      <c r="E234" s="8"/>
      <c r="F234" s="10"/>
      <c r="G234" s="10"/>
      <c r="H234" s="13"/>
      <c r="I234" s="10"/>
      <c r="J234" s="13"/>
      <c r="K234" s="10"/>
      <c r="L234" s="13"/>
      <c r="M234" s="13"/>
      <c r="N234" s="13"/>
      <c r="P234" s="1"/>
    </row>
    <row r="235" spans="2:16" x14ac:dyDescent="0.25">
      <c r="B235" s="1"/>
      <c r="C235" s="1"/>
      <c r="D235" s="8"/>
      <c r="E235" s="8"/>
      <c r="F235" s="10"/>
      <c r="G235" s="10"/>
      <c r="H235" s="13"/>
      <c r="I235" s="10"/>
      <c r="J235" s="13"/>
      <c r="K235" s="10"/>
      <c r="L235" s="13"/>
      <c r="M235" s="13"/>
      <c r="N235" s="13"/>
      <c r="P235" s="1"/>
    </row>
    <row r="236" spans="2:16" x14ac:dyDescent="0.25">
      <c r="B236" s="1"/>
      <c r="C236" s="1"/>
      <c r="D236" s="8"/>
      <c r="E236" s="8"/>
      <c r="F236" s="10"/>
      <c r="G236" s="10"/>
      <c r="H236" s="13"/>
      <c r="I236" s="10"/>
      <c r="J236" s="13"/>
      <c r="K236" s="10"/>
      <c r="L236" s="13"/>
      <c r="M236" s="13"/>
      <c r="N236" s="13"/>
      <c r="P236" s="1"/>
    </row>
    <row r="237" spans="2:16" x14ac:dyDescent="0.25">
      <c r="D237" s="8"/>
      <c r="E237" s="8"/>
      <c r="F237" s="10"/>
      <c r="G237" s="10"/>
      <c r="H237" s="13"/>
      <c r="I237" s="10"/>
      <c r="J237" s="13"/>
      <c r="K237" s="10"/>
      <c r="L237" s="13"/>
      <c r="M237" s="13"/>
      <c r="N237" s="13"/>
      <c r="P237" s="1"/>
    </row>
    <row r="238" spans="2:16" x14ac:dyDescent="0.25">
      <c r="D238" s="8"/>
      <c r="E238" s="8"/>
      <c r="F238" s="10"/>
      <c r="G238" s="10"/>
      <c r="H238" s="13"/>
      <c r="I238" s="10"/>
      <c r="J238" s="13"/>
      <c r="K238" s="10"/>
      <c r="L238" s="13"/>
      <c r="M238" s="13"/>
      <c r="N238" s="13"/>
      <c r="P238" s="1"/>
    </row>
    <row r="239" spans="2:16" x14ac:dyDescent="0.25">
      <c r="D239" s="8"/>
      <c r="E239" s="8"/>
      <c r="F239" s="10"/>
      <c r="G239" s="10"/>
      <c r="H239" s="13"/>
      <c r="I239" s="10"/>
      <c r="J239" s="13"/>
      <c r="K239" s="10"/>
      <c r="L239" s="13"/>
      <c r="M239" s="13"/>
      <c r="N239" s="13"/>
      <c r="P239" s="1"/>
    </row>
    <row r="240" spans="2:16" x14ac:dyDescent="0.25">
      <c r="D240" s="8"/>
      <c r="E240" s="8"/>
      <c r="F240" s="10"/>
      <c r="G240" s="10"/>
      <c r="H240" s="13"/>
      <c r="I240" s="10"/>
      <c r="J240" s="13"/>
      <c r="K240" s="10"/>
      <c r="L240" s="13"/>
      <c r="M240" s="13"/>
      <c r="N240" s="13"/>
      <c r="P240" s="1"/>
    </row>
    <row r="241" spans="4:16" x14ac:dyDescent="0.25">
      <c r="D241" s="8"/>
      <c r="E241" s="8"/>
      <c r="F241" s="10"/>
      <c r="G241" s="10"/>
      <c r="H241" s="13"/>
      <c r="I241" s="10"/>
      <c r="J241" s="13"/>
      <c r="K241" s="10"/>
      <c r="L241" s="13"/>
      <c r="M241" s="13"/>
      <c r="N241" s="13"/>
      <c r="P241" s="1"/>
    </row>
    <row r="242" spans="4:16" x14ac:dyDescent="0.25">
      <c r="D242" s="8"/>
      <c r="E242" s="8"/>
      <c r="F242" s="10"/>
      <c r="G242" s="10"/>
      <c r="H242" s="13"/>
      <c r="I242" s="10"/>
      <c r="J242" s="13"/>
      <c r="K242" s="10"/>
      <c r="L242" s="13"/>
      <c r="M242" s="13"/>
      <c r="N242" s="13"/>
      <c r="P242" s="1"/>
    </row>
    <row r="243" spans="4:16" x14ac:dyDescent="0.25">
      <c r="D243" s="8"/>
      <c r="E243" s="8"/>
      <c r="F243" s="10"/>
      <c r="G243" s="10"/>
      <c r="H243" s="13"/>
      <c r="I243" s="10"/>
      <c r="J243" s="13"/>
      <c r="K243" s="10"/>
      <c r="L243" s="13"/>
      <c r="M243" s="13"/>
      <c r="N243" s="13"/>
      <c r="P243" s="1"/>
    </row>
    <row r="244" spans="4:16" x14ac:dyDescent="0.25">
      <c r="D244" s="8"/>
      <c r="E244" s="8"/>
      <c r="F244" s="10"/>
      <c r="G244" s="10"/>
      <c r="H244" s="13"/>
      <c r="I244" s="10"/>
      <c r="J244" s="13"/>
      <c r="K244" s="10"/>
      <c r="L244" s="13"/>
      <c r="M244" s="13"/>
      <c r="N244" s="13"/>
      <c r="P244" s="1"/>
    </row>
    <row r="245" spans="4:16" x14ac:dyDescent="0.25">
      <c r="D245" s="8"/>
      <c r="E245" s="8"/>
      <c r="F245" s="10"/>
      <c r="G245" s="10"/>
      <c r="H245" s="13"/>
      <c r="I245" s="10"/>
      <c r="J245" s="13"/>
      <c r="K245" s="10"/>
      <c r="L245" s="13"/>
      <c r="M245" s="13"/>
      <c r="N245" s="13"/>
      <c r="P245" s="1"/>
    </row>
    <row r="246" spans="4:16" x14ac:dyDescent="0.25">
      <c r="D246" s="8"/>
      <c r="E246" s="8"/>
      <c r="F246" s="10"/>
      <c r="G246" s="10"/>
      <c r="H246" s="13"/>
      <c r="I246" s="10"/>
      <c r="J246" s="13"/>
      <c r="K246" s="10"/>
      <c r="L246" s="13"/>
      <c r="M246" s="13"/>
      <c r="N246" s="13"/>
      <c r="P246" s="1"/>
    </row>
    <row r="247" spans="4:16" x14ac:dyDescent="0.25">
      <c r="D247" s="8"/>
      <c r="E247" s="8"/>
      <c r="F247" s="10"/>
      <c r="G247" s="10"/>
      <c r="H247" s="13"/>
      <c r="I247" s="10"/>
      <c r="J247" s="13"/>
      <c r="K247" s="10"/>
      <c r="L247" s="13"/>
      <c r="M247" s="13"/>
      <c r="N247" s="13"/>
      <c r="P247" s="1"/>
    </row>
    <row r="248" spans="4:16" x14ac:dyDescent="0.25">
      <c r="D248" s="8"/>
      <c r="E248" s="8"/>
      <c r="F248" s="10"/>
      <c r="G248" s="10"/>
      <c r="H248" s="13"/>
      <c r="I248" s="10"/>
      <c r="J248" s="13"/>
      <c r="K248" s="10"/>
      <c r="L248" s="13"/>
      <c r="M248" s="13"/>
      <c r="N248" s="13"/>
      <c r="P248" s="1"/>
    </row>
    <row r="249" spans="4:16" x14ac:dyDescent="0.25">
      <c r="D249" s="8"/>
      <c r="E249" s="8"/>
      <c r="F249" s="10"/>
      <c r="G249" s="10"/>
      <c r="H249" s="13"/>
      <c r="I249" s="10"/>
      <c r="J249" s="13"/>
      <c r="K249" s="10"/>
      <c r="L249" s="13"/>
      <c r="M249" s="13"/>
      <c r="N249" s="13"/>
      <c r="P249" s="1"/>
    </row>
    <row r="250" spans="4:16" x14ac:dyDescent="0.25">
      <c r="D250" s="8"/>
      <c r="E250" s="8"/>
      <c r="F250" s="10"/>
      <c r="G250" s="10"/>
      <c r="H250" s="13"/>
      <c r="I250" s="10"/>
      <c r="J250" s="13"/>
      <c r="K250" s="10"/>
      <c r="L250" s="13"/>
      <c r="M250" s="13"/>
      <c r="N250" s="13"/>
      <c r="P250" s="1"/>
    </row>
    <row r="251" spans="4:16" x14ac:dyDescent="0.25">
      <c r="D251" s="8"/>
      <c r="E251" s="8"/>
      <c r="F251" s="10"/>
      <c r="G251" s="10"/>
      <c r="H251" s="13"/>
      <c r="I251" s="10"/>
      <c r="J251" s="13"/>
      <c r="K251" s="10"/>
      <c r="L251" s="13"/>
      <c r="M251" s="13"/>
      <c r="N251" s="13"/>
      <c r="P251" s="1"/>
    </row>
    <row r="252" spans="4:16" x14ac:dyDescent="0.25">
      <c r="D252" s="8"/>
      <c r="E252" s="8"/>
      <c r="F252" s="10"/>
      <c r="G252" s="10"/>
      <c r="H252" s="13"/>
      <c r="I252" s="10"/>
      <c r="J252" s="13"/>
      <c r="K252" s="10"/>
      <c r="L252" s="13"/>
      <c r="M252" s="13"/>
      <c r="N252" s="13"/>
      <c r="P252" s="1"/>
    </row>
    <row r="253" spans="4:16" x14ac:dyDescent="0.25">
      <c r="D253" s="8"/>
      <c r="E253" s="8"/>
      <c r="F253" s="10"/>
      <c r="G253" s="10"/>
      <c r="H253" s="13"/>
      <c r="I253" s="10"/>
      <c r="J253" s="13"/>
      <c r="K253" s="10"/>
      <c r="L253" s="13"/>
      <c r="M253" s="13"/>
      <c r="N253" s="13"/>
      <c r="P253" s="1"/>
    </row>
    <row r="254" spans="4:16" x14ac:dyDescent="0.25">
      <c r="D254" s="8"/>
      <c r="E254" s="8"/>
      <c r="F254" s="10"/>
      <c r="G254" s="10"/>
      <c r="H254" s="13"/>
      <c r="I254" s="10"/>
      <c r="J254" s="13"/>
      <c r="K254" s="10"/>
      <c r="L254" s="13"/>
      <c r="M254" s="13"/>
      <c r="N254" s="13"/>
      <c r="P254" s="1"/>
    </row>
    <row r="255" spans="4:16" x14ac:dyDescent="0.25">
      <c r="D255" s="8"/>
      <c r="E255" s="8"/>
      <c r="F255" s="10"/>
      <c r="G255" s="10"/>
      <c r="H255" s="13"/>
      <c r="I255" s="10"/>
      <c r="J255" s="13"/>
      <c r="K255" s="10"/>
      <c r="L255" s="13"/>
      <c r="M255" s="13"/>
      <c r="N255" s="13"/>
      <c r="P255" s="1"/>
    </row>
    <row r="256" spans="4:16" x14ac:dyDescent="0.25">
      <c r="D256" s="8"/>
      <c r="E256" s="8"/>
      <c r="F256" s="10"/>
      <c r="G256" s="10"/>
      <c r="H256" s="13"/>
      <c r="I256" s="10"/>
      <c r="J256" s="13"/>
      <c r="K256" s="10"/>
      <c r="L256" s="13"/>
      <c r="M256" s="13"/>
      <c r="N256" s="13"/>
      <c r="P256" s="1"/>
    </row>
    <row r="257" spans="4:16" x14ac:dyDescent="0.25">
      <c r="D257" s="8"/>
      <c r="E257" s="8"/>
      <c r="F257" s="10"/>
      <c r="G257" s="10"/>
      <c r="H257" s="13"/>
      <c r="I257" s="10"/>
      <c r="J257" s="13"/>
      <c r="K257" s="10"/>
      <c r="L257" s="13"/>
      <c r="M257" s="13"/>
      <c r="N257" s="13"/>
      <c r="P257" s="1"/>
    </row>
    <row r="258" spans="4:16" x14ac:dyDescent="0.25">
      <c r="D258" s="8"/>
      <c r="E258" s="8"/>
      <c r="F258" s="10"/>
      <c r="G258" s="10"/>
      <c r="H258" s="13"/>
      <c r="I258" s="10"/>
      <c r="J258" s="13"/>
      <c r="K258" s="10"/>
      <c r="L258" s="13"/>
      <c r="M258" s="13"/>
      <c r="N258" s="13"/>
      <c r="P258" s="1"/>
    </row>
    <row r="259" spans="4:16" x14ac:dyDescent="0.25">
      <c r="D259" s="8"/>
      <c r="E259" s="8"/>
      <c r="F259" s="10"/>
      <c r="G259" s="10"/>
      <c r="H259" s="13"/>
      <c r="I259" s="10"/>
      <c r="J259" s="13"/>
      <c r="K259" s="10"/>
      <c r="L259" s="13"/>
      <c r="M259" s="13"/>
      <c r="N259" s="13"/>
      <c r="P259" s="1"/>
    </row>
    <row r="260" spans="4:16" x14ac:dyDescent="0.25">
      <c r="D260" s="8"/>
      <c r="E260" s="8"/>
      <c r="F260" s="10"/>
      <c r="G260" s="10"/>
      <c r="H260" s="13"/>
      <c r="I260" s="10"/>
      <c r="J260" s="13"/>
      <c r="K260" s="10"/>
      <c r="L260" s="13"/>
      <c r="M260" s="13"/>
      <c r="N260" s="13"/>
      <c r="P260" s="1"/>
    </row>
    <row r="261" spans="4:16" x14ac:dyDescent="0.25">
      <c r="D261" s="8"/>
      <c r="E261" s="8"/>
      <c r="F261" s="10"/>
      <c r="G261" s="10"/>
      <c r="H261" s="13"/>
      <c r="I261" s="10"/>
      <c r="J261" s="13"/>
      <c r="K261" s="10"/>
      <c r="L261" s="13"/>
      <c r="M261" s="13"/>
      <c r="N261" s="13"/>
      <c r="P261" s="1"/>
    </row>
    <row r="262" spans="4:16" x14ac:dyDescent="0.25">
      <c r="D262" s="8"/>
      <c r="E262" s="8"/>
      <c r="F262" s="10"/>
      <c r="G262" s="10"/>
      <c r="H262" s="13"/>
      <c r="I262" s="10"/>
      <c r="J262" s="13"/>
      <c r="K262" s="10"/>
      <c r="L262" s="13"/>
      <c r="M262" s="13"/>
      <c r="N262" s="13"/>
      <c r="P262" s="1"/>
    </row>
    <row r="263" spans="4:16" x14ac:dyDescent="0.25">
      <c r="D263" s="8"/>
      <c r="E263" s="8"/>
      <c r="F263" s="10"/>
      <c r="G263" s="10"/>
      <c r="H263" s="13"/>
      <c r="I263" s="10"/>
      <c r="J263" s="13"/>
      <c r="K263" s="10"/>
      <c r="L263" s="13"/>
      <c r="M263" s="13"/>
      <c r="N263" s="13"/>
      <c r="P263" s="1"/>
    </row>
    <row r="264" spans="4:16" x14ac:dyDescent="0.25">
      <c r="D264" s="8"/>
      <c r="E264" s="8"/>
      <c r="F264" s="10"/>
      <c r="G264" s="10"/>
      <c r="H264" s="13"/>
      <c r="I264" s="10"/>
      <c r="J264" s="13"/>
      <c r="K264" s="10"/>
      <c r="L264" s="13"/>
      <c r="M264" s="13"/>
      <c r="N264" s="13"/>
      <c r="P264" s="1"/>
    </row>
    <row r="265" spans="4:16" x14ac:dyDescent="0.25">
      <c r="D265" s="8"/>
      <c r="E265" s="8"/>
      <c r="F265" s="10"/>
      <c r="G265" s="10"/>
      <c r="H265" s="13"/>
      <c r="I265" s="10"/>
      <c r="J265" s="13"/>
      <c r="K265" s="10"/>
      <c r="L265" s="13"/>
      <c r="M265" s="13"/>
      <c r="N265" s="13"/>
      <c r="P265" s="1"/>
    </row>
    <row r="266" spans="4:16" x14ac:dyDescent="0.25">
      <c r="D266" s="8"/>
      <c r="E266" s="8"/>
      <c r="F266" s="10"/>
      <c r="G266" s="10"/>
      <c r="H266" s="13"/>
      <c r="I266" s="10"/>
      <c r="J266" s="13"/>
      <c r="K266" s="10"/>
      <c r="L266" s="13"/>
      <c r="M266" s="13"/>
      <c r="N266" s="13"/>
      <c r="P266" s="1"/>
    </row>
    <row r="267" spans="4:16" x14ac:dyDescent="0.25">
      <c r="D267" s="8"/>
      <c r="E267" s="8"/>
      <c r="F267" s="10"/>
      <c r="G267" s="10"/>
      <c r="H267" s="13"/>
      <c r="I267" s="10"/>
      <c r="J267" s="13"/>
      <c r="K267" s="10"/>
      <c r="L267" s="13"/>
      <c r="M267" s="13"/>
      <c r="N267" s="13"/>
      <c r="P267" s="1"/>
    </row>
    <row r="268" spans="4:16" x14ac:dyDescent="0.25">
      <c r="D268" s="8"/>
      <c r="E268" s="8"/>
      <c r="F268" s="10"/>
      <c r="G268" s="10"/>
      <c r="H268" s="13"/>
      <c r="I268" s="10"/>
      <c r="J268" s="13"/>
      <c r="K268" s="10"/>
      <c r="L268" s="13"/>
      <c r="M268" s="13"/>
      <c r="N268" s="13"/>
      <c r="P268" s="1"/>
    </row>
    <row r="269" spans="4:16" x14ac:dyDescent="0.25">
      <c r="D269" s="8"/>
      <c r="E269" s="8"/>
      <c r="F269" s="10"/>
      <c r="G269" s="10"/>
      <c r="H269" s="13"/>
      <c r="I269" s="10"/>
      <c r="J269" s="13"/>
      <c r="K269" s="10"/>
      <c r="L269" s="13"/>
      <c r="M269" s="13"/>
      <c r="N269" s="13"/>
      <c r="P269" s="1"/>
    </row>
    <row r="270" spans="4:16" x14ac:dyDescent="0.25">
      <c r="D270" s="8"/>
      <c r="E270" s="8"/>
      <c r="F270" s="10"/>
      <c r="G270" s="10"/>
      <c r="H270" s="13"/>
      <c r="I270" s="10"/>
      <c r="J270" s="13"/>
      <c r="K270" s="10"/>
      <c r="L270" s="13"/>
      <c r="M270" s="13"/>
      <c r="N270" s="13"/>
      <c r="P270" s="1"/>
    </row>
    <row r="271" spans="4:16" x14ac:dyDescent="0.25">
      <c r="D271" s="8"/>
      <c r="E271" s="8"/>
      <c r="F271" s="10"/>
      <c r="G271" s="10"/>
      <c r="H271" s="13"/>
      <c r="I271" s="10"/>
      <c r="J271" s="13"/>
      <c r="K271" s="10"/>
      <c r="L271" s="13"/>
      <c r="M271" s="13"/>
      <c r="N271" s="13"/>
      <c r="P271" s="1"/>
    </row>
    <row r="272" spans="4:16" x14ac:dyDescent="0.25">
      <c r="D272" s="8"/>
      <c r="E272" s="8"/>
      <c r="F272" s="10"/>
      <c r="G272" s="10"/>
      <c r="H272" s="13"/>
      <c r="I272" s="10"/>
      <c r="J272" s="13"/>
      <c r="K272" s="10"/>
      <c r="L272" s="13"/>
      <c r="M272" s="13"/>
      <c r="N272" s="13"/>
      <c r="P272" s="1"/>
    </row>
    <row r="273" spans="4:16" x14ac:dyDescent="0.25">
      <c r="D273" s="8"/>
      <c r="E273" s="8"/>
      <c r="F273" s="10"/>
      <c r="G273" s="10"/>
      <c r="H273" s="13"/>
      <c r="I273" s="10"/>
      <c r="J273" s="13"/>
      <c r="K273" s="10"/>
      <c r="L273" s="13"/>
      <c r="M273" s="13"/>
      <c r="N273" s="13"/>
      <c r="P273" s="1"/>
    </row>
    <row r="274" spans="4:16" x14ac:dyDescent="0.25">
      <c r="D274" s="8"/>
      <c r="E274" s="8"/>
      <c r="F274" s="10"/>
      <c r="G274" s="10"/>
      <c r="H274" s="13"/>
      <c r="I274" s="10"/>
      <c r="J274" s="13"/>
      <c r="K274" s="10"/>
      <c r="L274" s="13"/>
      <c r="M274" s="13"/>
      <c r="N274" s="13"/>
      <c r="P274" s="1"/>
    </row>
    <row r="275" spans="4:16" x14ac:dyDescent="0.25">
      <c r="D275" s="8"/>
      <c r="E275" s="8"/>
      <c r="F275" s="10"/>
      <c r="G275" s="10"/>
      <c r="H275" s="13"/>
      <c r="I275" s="10"/>
      <c r="J275" s="13"/>
      <c r="K275" s="10"/>
      <c r="L275" s="13"/>
      <c r="M275" s="13"/>
      <c r="N275" s="13"/>
      <c r="P275" s="1"/>
    </row>
    <row r="276" spans="4:16" x14ac:dyDescent="0.25">
      <c r="D276" s="8"/>
      <c r="E276" s="8"/>
      <c r="F276" s="10"/>
      <c r="G276" s="10"/>
      <c r="H276" s="13"/>
      <c r="I276" s="10"/>
      <c r="J276" s="13"/>
      <c r="K276" s="10"/>
      <c r="L276" s="13"/>
      <c r="M276" s="13"/>
      <c r="N276" s="13"/>
      <c r="P276" s="1"/>
    </row>
    <row r="277" spans="4:16" x14ac:dyDescent="0.25">
      <c r="D277" s="8"/>
      <c r="E277" s="8"/>
      <c r="F277" s="10"/>
      <c r="G277" s="10"/>
      <c r="H277" s="13"/>
      <c r="I277" s="10"/>
      <c r="J277" s="13"/>
      <c r="K277" s="10"/>
      <c r="L277" s="13"/>
      <c r="M277" s="13"/>
      <c r="N277" s="13"/>
      <c r="P277" s="1"/>
    </row>
    <row r="278" spans="4:16" x14ac:dyDescent="0.25">
      <c r="D278" s="8"/>
      <c r="E278" s="8"/>
      <c r="F278" s="10"/>
      <c r="G278" s="10"/>
      <c r="H278" s="13"/>
      <c r="I278" s="10"/>
      <c r="J278" s="13"/>
      <c r="K278" s="10"/>
      <c r="L278" s="13"/>
      <c r="M278" s="13"/>
      <c r="N278" s="13"/>
      <c r="P278" s="1"/>
    </row>
    <row r="279" spans="4:16" x14ac:dyDescent="0.25">
      <c r="D279" s="8"/>
      <c r="E279" s="8"/>
      <c r="F279" s="10"/>
      <c r="G279" s="10"/>
      <c r="H279" s="13"/>
      <c r="I279" s="10"/>
      <c r="J279" s="13"/>
      <c r="K279" s="10"/>
      <c r="L279" s="13"/>
      <c r="M279" s="13"/>
      <c r="N279" s="13"/>
      <c r="P279" s="1"/>
    </row>
    <row r="280" spans="4:16" x14ac:dyDescent="0.25">
      <c r="D280" s="8"/>
      <c r="E280" s="8"/>
      <c r="F280" s="10"/>
      <c r="G280" s="10"/>
      <c r="H280" s="13"/>
      <c r="I280" s="10"/>
      <c r="J280" s="13"/>
      <c r="K280" s="10"/>
      <c r="L280" s="13"/>
      <c r="M280" s="13"/>
      <c r="N280" s="13"/>
      <c r="P280" s="1"/>
    </row>
    <row r="281" spans="4:16" x14ac:dyDescent="0.25">
      <c r="D281" s="8"/>
      <c r="E281" s="8"/>
      <c r="F281" s="10"/>
      <c r="G281" s="10"/>
      <c r="H281" s="13"/>
      <c r="I281" s="10"/>
      <c r="J281" s="13"/>
      <c r="K281" s="10"/>
      <c r="L281" s="13"/>
      <c r="M281" s="13"/>
      <c r="N281" s="13"/>
      <c r="P281" s="1"/>
    </row>
    <row r="282" spans="4:16" x14ac:dyDescent="0.25">
      <c r="D282" s="8"/>
      <c r="E282" s="8"/>
      <c r="F282" s="10"/>
      <c r="G282" s="10"/>
      <c r="H282" s="13"/>
      <c r="I282" s="10"/>
      <c r="J282" s="13"/>
      <c r="K282" s="10"/>
      <c r="L282" s="13"/>
      <c r="M282" s="13"/>
      <c r="N282" s="13"/>
      <c r="P282" s="1"/>
    </row>
    <row r="283" spans="4:16" x14ac:dyDescent="0.25">
      <c r="D283" s="8"/>
      <c r="E283" s="8"/>
      <c r="F283" s="10"/>
      <c r="G283" s="10"/>
      <c r="H283" s="13"/>
      <c r="I283" s="10"/>
      <c r="J283" s="13"/>
      <c r="K283" s="10"/>
      <c r="L283" s="13"/>
      <c r="M283" s="13"/>
      <c r="N283" s="13"/>
      <c r="P283" s="1"/>
    </row>
    <row r="284" spans="4:16" x14ac:dyDescent="0.25">
      <c r="D284" s="8"/>
      <c r="E284" s="8"/>
      <c r="F284" s="10"/>
      <c r="G284" s="10"/>
      <c r="H284" s="13"/>
      <c r="I284" s="10"/>
      <c r="J284" s="13"/>
      <c r="K284" s="10"/>
      <c r="L284" s="13"/>
      <c r="M284" s="13"/>
      <c r="N284" s="13"/>
      <c r="P284" s="1"/>
    </row>
    <row r="285" spans="4:16" x14ac:dyDescent="0.25">
      <c r="D285" s="8"/>
      <c r="E285" s="8"/>
      <c r="F285" s="10"/>
      <c r="G285" s="10"/>
      <c r="H285" s="13"/>
      <c r="I285" s="10"/>
      <c r="J285" s="13"/>
      <c r="K285" s="10"/>
      <c r="L285" s="13"/>
      <c r="M285" s="13"/>
      <c r="N285" s="13"/>
      <c r="P285" s="1"/>
    </row>
    <row r="286" spans="4:16" x14ac:dyDescent="0.25">
      <c r="D286" s="8"/>
      <c r="E286" s="8"/>
      <c r="F286" s="10"/>
      <c r="G286" s="10"/>
      <c r="H286" s="13"/>
      <c r="I286" s="10"/>
      <c r="J286" s="13"/>
      <c r="K286" s="10"/>
      <c r="L286" s="13"/>
      <c r="M286" s="13"/>
      <c r="N286" s="13"/>
      <c r="P286" s="1"/>
    </row>
    <row r="287" spans="4:16" x14ac:dyDescent="0.25">
      <c r="D287" s="8"/>
      <c r="E287" s="8"/>
      <c r="F287" s="10"/>
      <c r="G287" s="10"/>
      <c r="H287" s="13"/>
      <c r="I287" s="10"/>
      <c r="J287" s="13"/>
      <c r="K287" s="10"/>
      <c r="L287" s="13"/>
      <c r="M287" s="13"/>
      <c r="N287" s="13"/>
      <c r="P287" s="1"/>
    </row>
    <row r="288" spans="4:16" x14ac:dyDescent="0.25">
      <c r="D288" s="8"/>
      <c r="E288" s="8"/>
      <c r="F288" s="10"/>
      <c r="G288" s="10"/>
      <c r="H288" s="13"/>
      <c r="I288" s="10"/>
      <c r="J288" s="13"/>
      <c r="K288" s="10"/>
      <c r="L288" s="13"/>
      <c r="M288" s="13"/>
      <c r="N288" s="13"/>
      <c r="P288" s="1"/>
    </row>
    <row r="289" spans="4:16" x14ac:dyDescent="0.25">
      <c r="D289" s="8"/>
      <c r="E289" s="8"/>
      <c r="F289" s="10"/>
      <c r="G289" s="10"/>
      <c r="H289" s="13"/>
      <c r="I289" s="10"/>
      <c r="J289" s="13"/>
      <c r="K289" s="10"/>
      <c r="L289" s="13"/>
      <c r="M289" s="13"/>
      <c r="N289" s="13"/>
      <c r="P289" s="1"/>
    </row>
    <row r="290" spans="4:16" x14ac:dyDescent="0.25">
      <c r="D290" s="8"/>
      <c r="E290" s="8"/>
      <c r="F290" s="10"/>
      <c r="G290" s="10"/>
      <c r="H290" s="13"/>
      <c r="I290" s="10"/>
      <c r="J290" s="13"/>
      <c r="K290" s="10"/>
      <c r="L290" s="13"/>
      <c r="M290" s="13"/>
      <c r="N290" s="13"/>
      <c r="P290" s="1"/>
    </row>
    <row r="291" spans="4:16" x14ac:dyDescent="0.25">
      <c r="D291" s="8"/>
      <c r="E291" s="8"/>
      <c r="F291" s="10"/>
      <c r="G291" s="10"/>
      <c r="H291" s="13"/>
      <c r="I291" s="10"/>
      <c r="J291" s="13"/>
      <c r="K291" s="10"/>
      <c r="L291" s="13"/>
      <c r="M291" s="13"/>
      <c r="N291" s="13"/>
      <c r="P291" s="1"/>
    </row>
    <row r="292" spans="4:16" x14ac:dyDescent="0.25">
      <c r="D292" s="8"/>
      <c r="E292" s="8"/>
      <c r="F292" s="10"/>
      <c r="G292" s="10"/>
      <c r="H292" s="13"/>
      <c r="I292" s="10"/>
      <c r="J292" s="13"/>
      <c r="K292" s="10"/>
      <c r="L292" s="13"/>
      <c r="M292" s="13"/>
      <c r="N292" s="13"/>
      <c r="P292" s="1"/>
    </row>
    <row r="293" spans="4:16" x14ac:dyDescent="0.25">
      <c r="D293" s="8"/>
      <c r="E293" s="8"/>
      <c r="F293" s="10"/>
      <c r="G293" s="10"/>
      <c r="H293" s="13"/>
      <c r="I293" s="10"/>
      <c r="J293" s="13"/>
      <c r="K293" s="10"/>
      <c r="L293" s="13"/>
      <c r="M293" s="13"/>
      <c r="N293" s="13"/>
      <c r="P293" s="1"/>
    </row>
    <row r="294" spans="4:16" x14ac:dyDescent="0.25">
      <c r="D294" s="8"/>
      <c r="E294" s="8"/>
      <c r="F294" s="10"/>
      <c r="G294" s="10"/>
      <c r="H294" s="13"/>
      <c r="I294" s="10"/>
      <c r="J294" s="13"/>
      <c r="K294" s="10"/>
      <c r="L294" s="13"/>
      <c r="M294" s="13"/>
      <c r="N294" s="13"/>
      <c r="P294" s="1"/>
    </row>
    <row r="295" spans="4:16" x14ac:dyDescent="0.25">
      <c r="D295" s="8"/>
      <c r="E295" s="8"/>
      <c r="F295" s="10"/>
      <c r="G295" s="10"/>
      <c r="H295" s="13"/>
      <c r="I295" s="10"/>
      <c r="J295" s="13"/>
      <c r="K295" s="10"/>
      <c r="L295" s="13"/>
      <c r="M295" s="13"/>
      <c r="N295" s="13"/>
      <c r="P295" s="1"/>
    </row>
    <row r="296" spans="4:16" x14ac:dyDescent="0.25">
      <c r="D296" s="8"/>
      <c r="E296" s="8"/>
      <c r="F296" s="10"/>
      <c r="G296" s="10"/>
      <c r="H296" s="13"/>
      <c r="I296" s="10"/>
      <c r="J296" s="13"/>
      <c r="K296" s="10"/>
      <c r="L296" s="13"/>
      <c r="M296" s="13"/>
      <c r="N296" s="13"/>
      <c r="P296" s="1"/>
    </row>
    <row r="297" spans="4:16" x14ac:dyDescent="0.25">
      <c r="D297" s="8"/>
      <c r="E297" s="8"/>
      <c r="F297" s="10"/>
      <c r="G297" s="10"/>
      <c r="H297" s="13"/>
      <c r="I297" s="10"/>
      <c r="J297" s="13"/>
      <c r="K297" s="10"/>
      <c r="L297" s="13"/>
      <c r="M297" s="13"/>
      <c r="N297" s="13"/>
      <c r="P297" s="1"/>
    </row>
    <row r="298" spans="4:16" x14ac:dyDescent="0.25">
      <c r="D298" s="8"/>
      <c r="E298" s="8"/>
      <c r="F298" s="10"/>
      <c r="G298" s="10"/>
      <c r="H298" s="13"/>
      <c r="I298" s="10"/>
      <c r="J298" s="13"/>
      <c r="K298" s="10"/>
      <c r="L298" s="13"/>
      <c r="M298" s="13"/>
      <c r="N298" s="13"/>
      <c r="P298" s="1"/>
    </row>
    <row r="299" spans="4:16" x14ac:dyDescent="0.25">
      <c r="D299" s="8"/>
      <c r="E299" s="8"/>
      <c r="F299" s="10"/>
      <c r="G299" s="10"/>
      <c r="H299" s="13"/>
      <c r="I299" s="10"/>
      <c r="J299" s="13"/>
      <c r="K299" s="10"/>
      <c r="L299" s="13"/>
      <c r="M299" s="13"/>
      <c r="N299" s="13"/>
      <c r="P299" s="1"/>
    </row>
    <row r="300" spans="4:16" x14ac:dyDescent="0.25">
      <c r="D300" s="8"/>
      <c r="E300" s="8"/>
      <c r="F300" s="10"/>
      <c r="G300" s="10"/>
      <c r="H300" s="13"/>
      <c r="I300" s="10"/>
      <c r="J300" s="13"/>
      <c r="K300" s="10"/>
      <c r="L300" s="13"/>
      <c r="M300" s="13"/>
      <c r="N300" s="13"/>
      <c r="P300" s="1"/>
    </row>
    <row r="301" spans="4:16" x14ac:dyDescent="0.25">
      <c r="D301" s="8"/>
      <c r="E301" s="8"/>
      <c r="F301" s="10"/>
      <c r="G301" s="10"/>
      <c r="H301" s="13"/>
      <c r="I301" s="10"/>
      <c r="J301" s="13"/>
      <c r="K301" s="10"/>
      <c r="L301" s="13"/>
      <c r="M301" s="13"/>
      <c r="N301" s="13"/>
      <c r="P301" s="1"/>
    </row>
    <row r="302" spans="4:16" x14ac:dyDescent="0.25">
      <c r="D302" s="8"/>
      <c r="E302" s="8"/>
      <c r="F302" s="10"/>
      <c r="G302" s="10"/>
      <c r="H302" s="13"/>
      <c r="I302" s="10"/>
      <c r="J302" s="13"/>
      <c r="K302" s="10"/>
      <c r="L302" s="13"/>
      <c r="M302" s="13"/>
      <c r="N302" s="13"/>
      <c r="P302" s="1"/>
    </row>
    <row r="303" spans="4:16" x14ac:dyDescent="0.25">
      <c r="D303" s="8"/>
      <c r="E303" s="8"/>
      <c r="F303" s="10"/>
      <c r="G303" s="10"/>
      <c r="H303" s="13"/>
      <c r="I303" s="10"/>
      <c r="J303" s="13"/>
      <c r="K303" s="10"/>
      <c r="L303" s="13"/>
      <c r="M303" s="13"/>
      <c r="N303" s="13"/>
      <c r="P303" s="1"/>
    </row>
    <row r="304" spans="4:16" x14ac:dyDescent="0.25">
      <c r="D304" s="8"/>
      <c r="E304" s="8"/>
      <c r="F304" s="10"/>
      <c r="G304" s="10"/>
      <c r="H304" s="13"/>
      <c r="I304" s="10"/>
      <c r="J304" s="13"/>
      <c r="K304" s="10"/>
      <c r="L304" s="13"/>
      <c r="M304" s="13"/>
      <c r="N304" s="13"/>
      <c r="P304" s="1"/>
    </row>
    <row r="305" spans="4:16" x14ac:dyDescent="0.25">
      <c r="D305" s="8"/>
      <c r="E305" s="8"/>
      <c r="F305" s="10"/>
      <c r="G305" s="10"/>
      <c r="H305" s="13"/>
      <c r="I305" s="10"/>
      <c r="J305" s="13"/>
      <c r="K305" s="10"/>
      <c r="L305" s="13"/>
      <c r="M305" s="13"/>
      <c r="N305" s="13"/>
      <c r="P305" s="1"/>
    </row>
    <row r="306" spans="4:16" x14ac:dyDescent="0.25">
      <c r="D306" s="8"/>
      <c r="E306" s="8"/>
      <c r="F306" s="10"/>
      <c r="G306" s="10"/>
      <c r="H306" s="13"/>
      <c r="I306" s="10"/>
      <c r="J306" s="13"/>
      <c r="K306" s="10"/>
      <c r="L306" s="13"/>
      <c r="M306" s="13"/>
      <c r="N306" s="13"/>
      <c r="P306" s="1"/>
    </row>
    <row r="307" spans="4:16" x14ac:dyDescent="0.25">
      <c r="D307" s="8"/>
      <c r="E307" s="8"/>
      <c r="F307" s="10"/>
      <c r="G307" s="10"/>
      <c r="H307" s="13"/>
      <c r="I307" s="10"/>
      <c r="J307" s="13"/>
      <c r="K307" s="10"/>
      <c r="L307" s="13"/>
      <c r="M307" s="13"/>
      <c r="N307" s="13"/>
      <c r="P307" s="1"/>
    </row>
    <row r="308" spans="4:16" x14ac:dyDescent="0.25">
      <c r="D308" s="8"/>
      <c r="E308" s="8"/>
      <c r="F308" s="10"/>
      <c r="G308" s="10"/>
      <c r="H308" s="13"/>
      <c r="I308" s="10"/>
      <c r="J308" s="13"/>
      <c r="K308" s="10"/>
      <c r="L308" s="13"/>
      <c r="M308" s="13"/>
      <c r="N308" s="13"/>
      <c r="P308" s="1"/>
    </row>
    <row r="309" spans="4:16" x14ac:dyDescent="0.25">
      <c r="D309" s="8"/>
      <c r="E309" s="8"/>
      <c r="F309" s="10"/>
      <c r="G309" s="10"/>
      <c r="H309" s="13"/>
      <c r="I309" s="10"/>
      <c r="J309" s="13"/>
      <c r="K309" s="10"/>
      <c r="L309" s="13"/>
      <c r="M309" s="13"/>
      <c r="N309" s="13"/>
      <c r="P309" s="1"/>
    </row>
    <row r="310" spans="4:16" x14ac:dyDescent="0.25">
      <c r="D310" s="8"/>
      <c r="E310" s="8"/>
      <c r="F310" s="10"/>
      <c r="G310" s="10"/>
      <c r="H310" s="13"/>
      <c r="I310" s="10"/>
      <c r="J310" s="13"/>
      <c r="K310" s="10"/>
      <c r="L310" s="13"/>
      <c r="M310" s="13"/>
      <c r="N310" s="13"/>
      <c r="P310" s="1"/>
    </row>
    <row r="311" spans="4:16" x14ac:dyDescent="0.25">
      <c r="D311" s="8"/>
      <c r="E311" s="8"/>
      <c r="F311" s="10"/>
      <c r="G311" s="10"/>
      <c r="H311" s="13"/>
      <c r="I311" s="10"/>
      <c r="J311" s="13"/>
      <c r="K311" s="10"/>
      <c r="L311" s="13"/>
      <c r="M311" s="13"/>
      <c r="N311" s="13"/>
      <c r="P311" s="1"/>
    </row>
    <row r="312" spans="4:16" x14ac:dyDescent="0.25">
      <c r="D312" s="8"/>
      <c r="E312" s="8"/>
      <c r="F312" s="10"/>
      <c r="G312" s="10"/>
      <c r="H312" s="13"/>
      <c r="I312" s="10"/>
      <c r="J312" s="13"/>
      <c r="K312" s="10"/>
      <c r="L312" s="13"/>
      <c r="M312" s="13"/>
      <c r="N312" s="13"/>
      <c r="P312" s="1"/>
    </row>
    <row r="313" spans="4:16" x14ac:dyDescent="0.25">
      <c r="D313" s="8"/>
      <c r="E313" s="8"/>
      <c r="F313" s="10"/>
      <c r="G313" s="10"/>
      <c r="H313" s="13"/>
      <c r="I313" s="10"/>
      <c r="J313" s="13"/>
      <c r="K313" s="10"/>
      <c r="L313" s="13"/>
      <c r="M313" s="13"/>
      <c r="N313" s="13"/>
      <c r="P313" s="1"/>
    </row>
    <row r="314" spans="4:16" x14ac:dyDescent="0.25">
      <c r="D314" s="8"/>
      <c r="E314" s="8"/>
      <c r="F314" s="10"/>
      <c r="G314" s="10"/>
      <c r="H314" s="13"/>
      <c r="I314" s="10"/>
      <c r="J314" s="13"/>
      <c r="K314" s="10"/>
      <c r="L314" s="13"/>
      <c r="M314" s="13"/>
      <c r="N314" s="13"/>
      <c r="P314" s="1"/>
    </row>
    <row r="315" spans="4:16" x14ac:dyDescent="0.25">
      <c r="D315" s="8"/>
      <c r="E315" s="8"/>
      <c r="F315" s="10"/>
      <c r="G315" s="10"/>
      <c r="H315" s="13"/>
      <c r="I315" s="10"/>
      <c r="J315" s="13"/>
      <c r="K315" s="10"/>
      <c r="L315" s="13"/>
      <c r="M315" s="13"/>
      <c r="N315" s="13"/>
      <c r="P315" s="1"/>
    </row>
    <row r="316" spans="4:16" x14ac:dyDescent="0.25">
      <c r="D316" s="8"/>
      <c r="E316" s="8"/>
      <c r="F316" s="10"/>
      <c r="G316" s="10"/>
      <c r="H316" s="13"/>
      <c r="I316" s="10"/>
      <c r="J316" s="13"/>
      <c r="K316" s="10"/>
      <c r="L316" s="13"/>
      <c r="M316" s="13"/>
      <c r="N316" s="13"/>
      <c r="P316" s="1"/>
    </row>
    <row r="317" spans="4:16" x14ac:dyDescent="0.25">
      <c r="D317" s="8"/>
      <c r="E317" s="8"/>
      <c r="F317" s="10"/>
      <c r="G317" s="10"/>
      <c r="H317" s="13"/>
      <c r="I317" s="10"/>
      <c r="J317" s="13"/>
      <c r="K317" s="10"/>
      <c r="L317" s="13"/>
      <c r="M317" s="13"/>
      <c r="N317" s="13"/>
      <c r="P317" s="1"/>
    </row>
    <row r="318" spans="4:16" x14ac:dyDescent="0.25">
      <c r="D318" s="8"/>
      <c r="E318" s="8"/>
      <c r="F318" s="10"/>
      <c r="G318" s="10"/>
      <c r="H318" s="13"/>
      <c r="I318" s="10"/>
      <c r="J318" s="13"/>
      <c r="K318" s="10"/>
      <c r="L318" s="13"/>
      <c r="M318" s="13"/>
      <c r="N318" s="13"/>
      <c r="P318" s="1"/>
    </row>
    <row r="319" spans="4:16" x14ac:dyDescent="0.25">
      <c r="D319" s="8"/>
      <c r="E319" s="8"/>
      <c r="F319" s="10"/>
      <c r="G319" s="10"/>
      <c r="H319" s="13"/>
      <c r="I319" s="10"/>
      <c r="J319" s="13"/>
      <c r="K319" s="10"/>
      <c r="L319" s="13"/>
      <c r="M319" s="13"/>
      <c r="N319" s="13"/>
      <c r="P319" s="1"/>
    </row>
    <row r="320" spans="4:16" x14ac:dyDescent="0.25">
      <c r="D320" s="8"/>
      <c r="E320" s="8"/>
      <c r="F320" s="10"/>
      <c r="G320" s="10"/>
      <c r="H320" s="13"/>
      <c r="I320" s="10"/>
      <c r="J320" s="13"/>
      <c r="K320" s="10"/>
      <c r="L320" s="13"/>
      <c r="M320" s="13"/>
      <c r="N320" s="13"/>
      <c r="P320" s="1"/>
    </row>
    <row r="321" spans="4:16" x14ac:dyDescent="0.25">
      <c r="D321" s="8"/>
      <c r="E321" s="8"/>
      <c r="F321" s="10"/>
      <c r="G321" s="10"/>
      <c r="H321" s="13"/>
      <c r="I321" s="10"/>
      <c r="J321" s="13"/>
      <c r="K321" s="10"/>
      <c r="L321" s="13"/>
      <c r="M321" s="13"/>
      <c r="N321" s="13"/>
      <c r="P321" s="1"/>
    </row>
    <row r="322" spans="4:16" x14ac:dyDescent="0.25">
      <c r="D322" s="8"/>
      <c r="E322" s="8"/>
      <c r="F322" s="10"/>
      <c r="G322" s="10"/>
      <c r="H322" s="13"/>
      <c r="I322" s="10"/>
      <c r="J322" s="13"/>
      <c r="K322" s="10"/>
      <c r="L322" s="13"/>
      <c r="M322" s="13"/>
      <c r="N322" s="13"/>
      <c r="P322" s="1"/>
    </row>
    <row r="323" spans="4:16" x14ac:dyDescent="0.25">
      <c r="D323" s="8"/>
      <c r="E323" s="8"/>
      <c r="F323" s="10"/>
      <c r="G323" s="10"/>
      <c r="H323" s="13"/>
      <c r="I323" s="10"/>
      <c r="J323" s="13"/>
      <c r="K323" s="10"/>
      <c r="L323" s="13"/>
      <c r="M323" s="13"/>
      <c r="N323" s="13"/>
      <c r="P323" s="1"/>
    </row>
    <row r="324" spans="4:16" x14ac:dyDescent="0.25">
      <c r="D324" s="8"/>
      <c r="E324" s="8"/>
      <c r="F324" s="10"/>
      <c r="G324" s="10"/>
      <c r="H324" s="13"/>
      <c r="I324" s="10"/>
      <c r="J324" s="13"/>
      <c r="K324" s="10"/>
      <c r="L324" s="13"/>
      <c r="M324" s="13"/>
      <c r="N324" s="13"/>
      <c r="P324" s="1"/>
    </row>
    <row r="325" spans="4:16" x14ac:dyDescent="0.25">
      <c r="D325" s="8"/>
      <c r="E325" s="8"/>
      <c r="F325" s="10"/>
      <c r="G325" s="10"/>
      <c r="H325" s="13"/>
      <c r="I325" s="10"/>
      <c r="J325" s="13"/>
      <c r="K325" s="10"/>
      <c r="L325" s="13"/>
      <c r="M325" s="13"/>
      <c r="N325" s="13"/>
      <c r="P325" s="1"/>
    </row>
    <row r="326" spans="4:16" x14ac:dyDescent="0.25">
      <c r="D326" s="8"/>
      <c r="E326" s="8"/>
      <c r="F326" s="10"/>
      <c r="G326" s="10"/>
      <c r="H326" s="13"/>
      <c r="I326" s="10"/>
      <c r="J326" s="13"/>
      <c r="K326" s="10"/>
      <c r="L326" s="13"/>
      <c r="M326" s="13"/>
      <c r="N326" s="13"/>
      <c r="P326" s="1"/>
    </row>
    <row r="327" spans="4:16" x14ac:dyDescent="0.25">
      <c r="D327" s="8"/>
      <c r="E327" s="8"/>
      <c r="F327" s="10"/>
      <c r="G327" s="10"/>
      <c r="H327" s="13"/>
      <c r="I327" s="10"/>
      <c r="J327" s="13"/>
      <c r="K327" s="10"/>
      <c r="L327" s="13"/>
      <c r="M327" s="13"/>
      <c r="N327" s="13"/>
      <c r="P327" s="1"/>
    </row>
    <row r="328" spans="4:16" x14ac:dyDescent="0.25">
      <c r="D328" s="8"/>
      <c r="E328" s="8"/>
      <c r="F328" s="10"/>
      <c r="G328" s="10"/>
      <c r="H328" s="13"/>
      <c r="I328" s="10"/>
      <c r="J328" s="13"/>
      <c r="K328" s="10"/>
      <c r="L328" s="13"/>
      <c r="M328" s="13"/>
      <c r="N328" s="13"/>
      <c r="P328" s="1"/>
    </row>
    <row r="329" spans="4:16" x14ac:dyDescent="0.25">
      <c r="D329" s="8"/>
      <c r="E329" s="8"/>
      <c r="F329" s="10"/>
      <c r="G329" s="10"/>
      <c r="H329" s="13"/>
      <c r="I329" s="10"/>
      <c r="J329" s="13"/>
      <c r="K329" s="10"/>
      <c r="L329" s="13"/>
      <c r="M329" s="13"/>
      <c r="N329" s="13"/>
      <c r="P329" s="1"/>
    </row>
    <row r="330" spans="4:16" x14ac:dyDescent="0.25">
      <c r="D330" s="8"/>
      <c r="E330" s="8"/>
      <c r="F330" s="10"/>
      <c r="G330" s="10"/>
      <c r="H330" s="13"/>
      <c r="I330" s="10"/>
      <c r="J330" s="13"/>
      <c r="K330" s="10"/>
      <c r="L330" s="13"/>
      <c r="M330" s="13"/>
      <c r="N330" s="13"/>
      <c r="P330" s="1"/>
    </row>
    <row r="331" spans="4:16" x14ac:dyDescent="0.25">
      <c r="D331" s="8"/>
      <c r="E331" s="8"/>
      <c r="F331" s="10"/>
      <c r="G331" s="10"/>
      <c r="H331" s="13"/>
      <c r="I331" s="10"/>
      <c r="J331" s="13"/>
      <c r="K331" s="10"/>
      <c r="L331" s="13"/>
      <c r="M331" s="13"/>
      <c r="N331" s="13"/>
      <c r="P331" s="1"/>
    </row>
    <row r="332" spans="4:16" x14ac:dyDescent="0.25">
      <c r="D332" s="8"/>
      <c r="E332" s="8"/>
      <c r="F332" s="10"/>
      <c r="G332" s="10"/>
      <c r="H332" s="13"/>
      <c r="I332" s="10"/>
      <c r="J332" s="13"/>
      <c r="K332" s="10"/>
      <c r="L332" s="13"/>
      <c r="M332" s="13"/>
      <c r="N332" s="13"/>
      <c r="P332" s="1"/>
    </row>
    <row r="333" spans="4:16" x14ac:dyDescent="0.25">
      <c r="D333" s="8"/>
      <c r="E333" s="8"/>
      <c r="F333" s="10"/>
      <c r="G333" s="10"/>
      <c r="H333" s="13"/>
      <c r="I333" s="10"/>
      <c r="J333" s="13"/>
      <c r="K333" s="10"/>
      <c r="L333" s="13"/>
      <c r="M333" s="13"/>
      <c r="N333" s="13"/>
      <c r="P333" s="1"/>
    </row>
    <row r="334" spans="4:16" x14ac:dyDescent="0.25">
      <c r="D334" s="8"/>
      <c r="E334" s="8"/>
      <c r="F334" s="10"/>
      <c r="G334" s="10"/>
      <c r="H334" s="13"/>
      <c r="I334" s="10"/>
      <c r="J334" s="13"/>
      <c r="K334" s="10"/>
      <c r="L334" s="13"/>
      <c r="M334" s="13"/>
      <c r="N334" s="13"/>
      <c r="P334" s="1"/>
    </row>
    <row r="335" spans="4:16" x14ac:dyDescent="0.25">
      <c r="D335" s="8"/>
      <c r="E335" s="8"/>
      <c r="F335" s="10"/>
      <c r="G335" s="10"/>
      <c r="H335" s="13"/>
      <c r="I335" s="10"/>
      <c r="J335" s="13"/>
      <c r="K335" s="10"/>
      <c r="L335" s="13"/>
      <c r="M335" s="13"/>
      <c r="N335" s="13"/>
      <c r="P335" s="1"/>
    </row>
    <row r="336" spans="4:16" x14ac:dyDescent="0.25">
      <c r="D336" s="8"/>
      <c r="E336" s="8"/>
      <c r="F336" s="10"/>
      <c r="G336" s="10"/>
      <c r="H336" s="13"/>
      <c r="I336" s="10"/>
      <c r="J336" s="13"/>
      <c r="K336" s="10"/>
      <c r="L336" s="13"/>
      <c r="M336" s="13"/>
      <c r="N336" s="13"/>
      <c r="P336" s="1"/>
    </row>
    <row r="337" spans="4:16" x14ac:dyDescent="0.25">
      <c r="D337" s="8"/>
      <c r="E337" s="8"/>
      <c r="F337" s="10"/>
      <c r="G337" s="10"/>
      <c r="H337" s="13"/>
      <c r="I337" s="10"/>
      <c r="J337" s="13"/>
      <c r="K337" s="10"/>
      <c r="L337" s="13"/>
      <c r="M337" s="13"/>
      <c r="N337" s="13"/>
      <c r="P337" s="1"/>
    </row>
    <row r="338" spans="4:16" x14ac:dyDescent="0.25">
      <c r="D338" s="8"/>
      <c r="E338" s="8"/>
      <c r="F338" s="10"/>
      <c r="G338" s="10"/>
      <c r="H338" s="13"/>
      <c r="I338" s="10"/>
      <c r="J338" s="13"/>
      <c r="K338" s="10"/>
      <c r="L338" s="13"/>
      <c r="M338" s="13"/>
      <c r="N338" s="13"/>
      <c r="P338" s="1"/>
    </row>
    <row r="339" spans="4:16" x14ac:dyDescent="0.25">
      <c r="D339" s="8"/>
      <c r="E339" s="8"/>
      <c r="F339" s="10"/>
      <c r="G339" s="10"/>
      <c r="H339" s="13"/>
      <c r="I339" s="10"/>
      <c r="J339" s="13"/>
      <c r="K339" s="10"/>
      <c r="L339" s="13"/>
      <c r="M339" s="13"/>
      <c r="N339" s="13"/>
      <c r="P339" s="1"/>
    </row>
    <row r="340" spans="4:16" x14ac:dyDescent="0.25">
      <c r="D340" s="8"/>
      <c r="E340" s="8"/>
      <c r="F340" s="10"/>
      <c r="G340" s="10"/>
      <c r="H340" s="13"/>
      <c r="I340" s="10"/>
      <c r="J340" s="13"/>
      <c r="K340" s="10"/>
      <c r="L340" s="13"/>
      <c r="M340" s="13"/>
      <c r="N340" s="13"/>
      <c r="P340" s="1"/>
    </row>
    <row r="341" spans="4:16" x14ac:dyDescent="0.25">
      <c r="D341" s="8"/>
      <c r="E341" s="8"/>
      <c r="F341" s="10"/>
      <c r="G341" s="10"/>
      <c r="H341" s="13"/>
      <c r="I341" s="10"/>
      <c r="J341" s="13"/>
      <c r="K341" s="10"/>
      <c r="L341" s="13"/>
      <c r="M341" s="13"/>
      <c r="N341" s="13"/>
      <c r="P341" s="1"/>
    </row>
    <row r="342" spans="4:16" x14ac:dyDescent="0.25">
      <c r="D342" s="8"/>
      <c r="E342" s="8"/>
      <c r="F342" s="10"/>
      <c r="G342" s="10"/>
      <c r="H342" s="13"/>
      <c r="I342" s="10"/>
      <c r="J342" s="13"/>
      <c r="K342" s="10"/>
      <c r="L342" s="13"/>
      <c r="M342" s="13"/>
      <c r="N342" s="13"/>
      <c r="P342" s="1"/>
    </row>
    <row r="343" spans="4:16" x14ac:dyDescent="0.25">
      <c r="D343" s="8"/>
      <c r="E343" s="8"/>
      <c r="F343" s="10"/>
      <c r="G343" s="10"/>
      <c r="H343" s="13"/>
      <c r="I343" s="10"/>
      <c r="J343" s="13"/>
      <c r="K343" s="10"/>
      <c r="L343" s="13"/>
      <c r="M343" s="13"/>
      <c r="N343" s="13"/>
      <c r="P343" s="1"/>
    </row>
    <row r="344" spans="4:16" x14ac:dyDescent="0.25">
      <c r="D344" s="8"/>
      <c r="E344" s="8"/>
      <c r="F344" s="10"/>
      <c r="G344" s="10"/>
      <c r="H344" s="13"/>
      <c r="I344" s="10"/>
      <c r="J344" s="13"/>
      <c r="K344" s="10"/>
      <c r="L344" s="13"/>
      <c r="M344" s="13"/>
      <c r="N344" s="13"/>
      <c r="P344" s="1"/>
    </row>
    <row r="345" spans="4:16" x14ac:dyDescent="0.25">
      <c r="D345" s="8"/>
      <c r="E345" s="8"/>
      <c r="F345" s="10"/>
      <c r="G345" s="10"/>
      <c r="H345" s="13"/>
      <c r="I345" s="10"/>
      <c r="J345" s="13"/>
      <c r="K345" s="10"/>
      <c r="L345" s="13"/>
      <c r="M345" s="13"/>
      <c r="N345" s="13"/>
      <c r="P345" s="1"/>
    </row>
    <row r="346" spans="4:16" x14ac:dyDescent="0.25">
      <c r="D346" s="8"/>
      <c r="E346" s="8"/>
      <c r="F346" s="10"/>
      <c r="G346" s="10"/>
      <c r="H346" s="13"/>
      <c r="I346" s="10"/>
      <c r="J346" s="13"/>
      <c r="K346" s="10"/>
      <c r="L346" s="13"/>
      <c r="M346" s="13"/>
      <c r="N346" s="13"/>
      <c r="P346" s="1"/>
    </row>
    <row r="347" spans="4:16" x14ac:dyDescent="0.25">
      <c r="D347" s="8"/>
      <c r="E347" s="8"/>
      <c r="F347" s="10"/>
      <c r="G347" s="10"/>
      <c r="H347" s="13"/>
      <c r="I347" s="10"/>
      <c r="J347" s="13"/>
      <c r="K347" s="10"/>
      <c r="L347" s="13"/>
      <c r="M347" s="13"/>
      <c r="N347" s="13"/>
      <c r="P347" s="1"/>
    </row>
    <row r="348" spans="4:16" x14ac:dyDescent="0.25">
      <c r="D348" s="8"/>
      <c r="E348" s="8"/>
      <c r="F348" s="10"/>
      <c r="G348" s="10"/>
      <c r="H348" s="13"/>
      <c r="I348" s="10"/>
      <c r="J348" s="13"/>
      <c r="K348" s="10"/>
      <c r="L348" s="13"/>
      <c r="M348" s="13"/>
      <c r="N348" s="13"/>
      <c r="P348" s="1"/>
    </row>
    <row r="349" spans="4:16" x14ac:dyDescent="0.25">
      <c r="D349" s="8"/>
      <c r="E349" s="8"/>
      <c r="F349" s="10"/>
      <c r="G349" s="10"/>
      <c r="H349" s="13"/>
      <c r="I349" s="10"/>
      <c r="J349" s="13"/>
      <c r="K349" s="10"/>
      <c r="L349" s="13"/>
      <c r="M349" s="13"/>
      <c r="N349" s="13"/>
      <c r="P349" s="1"/>
    </row>
    <row r="350" spans="4:16" x14ac:dyDescent="0.25">
      <c r="D350" s="8"/>
      <c r="E350" s="8"/>
      <c r="F350" s="10"/>
      <c r="G350" s="10"/>
      <c r="H350" s="13"/>
      <c r="I350" s="10"/>
      <c r="J350" s="13"/>
      <c r="K350" s="10"/>
      <c r="L350" s="13"/>
      <c r="M350" s="13"/>
      <c r="N350" s="13"/>
      <c r="P350" s="1"/>
    </row>
    <row r="351" spans="4:16" x14ac:dyDescent="0.25">
      <c r="D351" s="8"/>
      <c r="E351" s="8"/>
      <c r="F351" s="10"/>
      <c r="G351" s="10"/>
      <c r="H351" s="13"/>
      <c r="I351" s="10"/>
      <c r="J351" s="13"/>
      <c r="K351" s="10"/>
      <c r="L351" s="13"/>
      <c r="M351" s="13"/>
      <c r="N351" s="13"/>
      <c r="P351" s="1"/>
    </row>
    <row r="352" spans="4:16" x14ac:dyDescent="0.25">
      <c r="D352" s="8"/>
      <c r="E352" s="8"/>
      <c r="F352" s="10"/>
      <c r="G352" s="10"/>
      <c r="H352" s="13"/>
      <c r="I352" s="10"/>
      <c r="J352" s="13"/>
      <c r="K352" s="10"/>
      <c r="L352" s="13"/>
      <c r="M352" s="13"/>
      <c r="N352" s="13"/>
      <c r="P352" s="1"/>
    </row>
    <row r="353" spans="4:16" x14ac:dyDescent="0.25">
      <c r="D353" s="8"/>
      <c r="E353" s="8"/>
      <c r="F353" s="10"/>
      <c r="G353" s="10"/>
      <c r="H353" s="13"/>
      <c r="I353" s="10"/>
      <c r="J353" s="13"/>
      <c r="K353" s="10"/>
      <c r="L353" s="13"/>
      <c r="M353" s="13"/>
      <c r="N353" s="13"/>
      <c r="P353" s="1"/>
    </row>
    <row r="354" spans="4:16" x14ac:dyDescent="0.25">
      <c r="D354" s="8"/>
      <c r="E354" s="8"/>
      <c r="F354" s="10"/>
      <c r="G354" s="10"/>
      <c r="H354" s="13"/>
      <c r="I354" s="10"/>
      <c r="J354" s="13"/>
      <c r="K354" s="10"/>
      <c r="L354" s="13"/>
      <c r="M354" s="13"/>
      <c r="N354" s="13"/>
      <c r="P354" s="1"/>
    </row>
    <row r="355" spans="4:16" x14ac:dyDescent="0.25">
      <c r="D355" s="8"/>
      <c r="E355" s="8"/>
      <c r="F355" s="10"/>
      <c r="G355" s="10"/>
      <c r="H355" s="13"/>
      <c r="I355" s="10"/>
      <c r="J355" s="13"/>
      <c r="K355" s="10"/>
      <c r="L355" s="13"/>
      <c r="M355" s="13"/>
      <c r="N355" s="13"/>
      <c r="P355" s="1"/>
    </row>
    <row r="356" spans="4:16" x14ac:dyDescent="0.25">
      <c r="D356" s="8"/>
      <c r="E356" s="8"/>
      <c r="F356" s="10"/>
      <c r="G356" s="10"/>
      <c r="H356" s="13"/>
      <c r="I356" s="10"/>
      <c r="J356" s="13"/>
      <c r="K356" s="10"/>
      <c r="L356" s="13"/>
      <c r="M356" s="13"/>
      <c r="N356" s="13"/>
      <c r="P356" s="1"/>
    </row>
    <row r="357" spans="4:16" x14ac:dyDescent="0.25">
      <c r="D357" s="8"/>
      <c r="E357" s="8"/>
      <c r="F357" s="10"/>
      <c r="G357" s="10"/>
      <c r="H357" s="13"/>
      <c r="I357" s="10"/>
      <c r="J357" s="13"/>
      <c r="K357" s="10"/>
      <c r="L357" s="13"/>
      <c r="M357" s="13"/>
      <c r="N357" s="13"/>
      <c r="P357" s="1"/>
    </row>
    <row r="358" spans="4:16" x14ac:dyDescent="0.25">
      <c r="D358" s="8"/>
      <c r="E358" s="8"/>
      <c r="F358" s="10"/>
      <c r="G358" s="10"/>
      <c r="H358" s="13"/>
      <c r="I358" s="10"/>
      <c r="J358" s="13"/>
      <c r="K358" s="10"/>
      <c r="L358" s="13"/>
      <c r="M358" s="13"/>
      <c r="N358" s="13"/>
      <c r="P358" s="1"/>
    </row>
    <row r="359" spans="4:16" x14ac:dyDescent="0.25">
      <c r="D359" s="8"/>
      <c r="E359" s="8"/>
      <c r="F359" s="10"/>
      <c r="G359" s="10"/>
      <c r="H359" s="13"/>
      <c r="I359" s="10"/>
      <c r="J359" s="13"/>
      <c r="K359" s="10"/>
      <c r="L359" s="13"/>
      <c r="M359" s="13"/>
      <c r="N359" s="13"/>
      <c r="P359" s="1"/>
    </row>
    <row r="360" spans="4:16" x14ac:dyDescent="0.25">
      <c r="D360" s="8"/>
      <c r="E360" s="8"/>
      <c r="F360" s="10"/>
      <c r="G360" s="10"/>
      <c r="H360" s="13"/>
      <c r="I360" s="10"/>
      <c r="J360" s="13"/>
      <c r="K360" s="10"/>
      <c r="L360" s="13"/>
      <c r="M360" s="13"/>
      <c r="N360" s="13"/>
      <c r="P360" s="1"/>
    </row>
    <row r="361" spans="4:16" x14ac:dyDescent="0.25">
      <c r="D361" s="8"/>
      <c r="E361" s="8"/>
      <c r="F361" s="10"/>
      <c r="G361" s="10"/>
      <c r="H361" s="13"/>
      <c r="I361" s="10"/>
      <c r="J361" s="13"/>
      <c r="K361" s="10"/>
      <c r="L361" s="13"/>
      <c r="M361" s="13"/>
      <c r="N361" s="13"/>
      <c r="P361" s="1"/>
    </row>
    <row r="362" spans="4:16" x14ac:dyDescent="0.25">
      <c r="D362" s="8"/>
      <c r="E362" s="8"/>
      <c r="F362" s="10"/>
      <c r="G362" s="10"/>
      <c r="H362" s="13"/>
      <c r="I362" s="10"/>
      <c r="J362" s="13"/>
      <c r="K362" s="10"/>
      <c r="L362" s="13"/>
      <c r="M362" s="13"/>
      <c r="N362" s="13"/>
      <c r="P362" s="1"/>
    </row>
    <row r="363" spans="4:16" x14ac:dyDescent="0.25">
      <c r="D363" s="8"/>
      <c r="E363" s="8"/>
      <c r="F363" s="10"/>
      <c r="G363" s="10"/>
      <c r="H363" s="13"/>
      <c r="I363" s="10"/>
      <c r="J363" s="13"/>
      <c r="K363" s="10"/>
      <c r="L363" s="13"/>
      <c r="M363" s="13"/>
      <c r="N363" s="13"/>
      <c r="P363" s="1"/>
    </row>
    <row r="364" spans="4:16" x14ac:dyDescent="0.25">
      <c r="D364" s="8"/>
      <c r="E364" s="8"/>
      <c r="F364" s="10"/>
      <c r="G364" s="10"/>
      <c r="H364" s="13"/>
      <c r="I364" s="10"/>
      <c r="J364" s="13"/>
      <c r="K364" s="10"/>
      <c r="L364" s="13"/>
      <c r="M364" s="13"/>
      <c r="N364" s="13"/>
      <c r="P364" s="1"/>
    </row>
    <row r="365" spans="4:16" x14ac:dyDescent="0.25">
      <c r="D365" s="8"/>
      <c r="E365" s="8"/>
      <c r="F365" s="10"/>
      <c r="G365" s="10"/>
      <c r="H365" s="13"/>
      <c r="I365" s="10"/>
      <c r="J365" s="13"/>
      <c r="K365" s="10"/>
      <c r="L365" s="13"/>
      <c r="M365" s="13"/>
      <c r="N365" s="13"/>
      <c r="P365" s="1"/>
    </row>
    <row r="366" spans="4:16" x14ac:dyDescent="0.25">
      <c r="D366" s="8"/>
      <c r="E366" s="8"/>
      <c r="F366" s="10"/>
      <c r="G366" s="10"/>
      <c r="H366" s="13"/>
      <c r="I366" s="10"/>
      <c r="J366" s="13"/>
      <c r="K366" s="10"/>
      <c r="L366" s="13"/>
      <c r="M366" s="13"/>
      <c r="N366" s="13"/>
      <c r="P366" s="1"/>
    </row>
    <row r="367" spans="4:16" x14ac:dyDescent="0.25">
      <c r="D367" s="8"/>
      <c r="E367" s="8"/>
      <c r="F367" s="10"/>
      <c r="G367" s="10"/>
      <c r="H367" s="13"/>
      <c r="I367" s="10"/>
      <c r="J367" s="13"/>
      <c r="K367" s="10"/>
      <c r="L367" s="13"/>
      <c r="M367" s="13"/>
      <c r="N367" s="13"/>
      <c r="P367" s="1"/>
    </row>
    <row r="368" spans="4:16" x14ac:dyDescent="0.25">
      <c r="D368" s="8"/>
      <c r="E368" s="8"/>
      <c r="F368" s="10"/>
      <c r="G368" s="10"/>
      <c r="H368" s="13"/>
      <c r="I368" s="10"/>
      <c r="J368" s="13"/>
      <c r="K368" s="10"/>
      <c r="L368" s="13"/>
      <c r="M368" s="13"/>
      <c r="N368" s="13"/>
      <c r="P368" s="1"/>
    </row>
    <row r="369" spans="4:16" x14ac:dyDescent="0.25">
      <c r="D369" s="8"/>
      <c r="E369" s="8"/>
      <c r="F369" s="10"/>
      <c r="G369" s="10"/>
      <c r="H369" s="13"/>
      <c r="I369" s="10"/>
      <c r="J369" s="13"/>
      <c r="K369" s="10"/>
      <c r="L369" s="13"/>
      <c r="M369" s="13"/>
      <c r="N369" s="13"/>
      <c r="P369" s="1"/>
    </row>
    <row r="370" spans="4:16" x14ac:dyDescent="0.25">
      <c r="D370" s="8"/>
      <c r="E370" s="8"/>
      <c r="F370" s="10"/>
      <c r="G370" s="10"/>
      <c r="H370" s="13"/>
      <c r="I370" s="10"/>
      <c r="J370" s="13"/>
      <c r="K370" s="10"/>
      <c r="L370" s="13"/>
      <c r="M370" s="13"/>
      <c r="N370" s="13"/>
      <c r="P370" s="1"/>
    </row>
    <row r="371" spans="4:16" x14ac:dyDescent="0.25">
      <c r="D371" s="8"/>
      <c r="E371" s="8"/>
      <c r="F371" s="10"/>
      <c r="G371" s="10"/>
      <c r="H371" s="13"/>
      <c r="I371" s="10"/>
      <c r="J371" s="13"/>
      <c r="K371" s="10"/>
      <c r="L371" s="13"/>
      <c r="M371" s="13"/>
      <c r="N371" s="13"/>
      <c r="P371" s="1"/>
    </row>
    <row r="372" spans="4:16" x14ac:dyDescent="0.25">
      <c r="D372" s="8"/>
      <c r="E372" s="8"/>
      <c r="F372" s="10"/>
      <c r="G372" s="10"/>
      <c r="H372" s="13"/>
      <c r="I372" s="10"/>
      <c r="J372" s="13"/>
      <c r="K372" s="10"/>
      <c r="L372" s="13"/>
      <c r="M372" s="13"/>
      <c r="N372" s="13"/>
      <c r="P372" s="1"/>
    </row>
    <row r="373" spans="4:16" x14ac:dyDescent="0.25">
      <c r="D373" s="8"/>
      <c r="E373" s="8"/>
      <c r="F373" s="10"/>
      <c r="G373" s="10"/>
      <c r="H373" s="13"/>
      <c r="I373" s="10"/>
      <c r="J373" s="13"/>
      <c r="K373" s="10"/>
      <c r="L373" s="13"/>
      <c r="M373" s="13"/>
      <c r="N373" s="13"/>
      <c r="P373" s="1"/>
    </row>
    <row r="374" spans="4:16" x14ac:dyDescent="0.25">
      <c r="D374" s="8"/>
      <c r="E374" s="8"/>
      <c r="F374" s="10"/>
      <c r="G374" s="10"/>
      <c r="H374" s="13"/>
      <c r="I374" s="10"/>
      <c r="J374" s="13"/>
      <c r="K374" s="10"/>
      <c r="L374" s="13"/>
      <c r="M374" s="13"/>
      <c r="N374" s="13"/>
      <c r="P374" s="1"/>
    </row>
    <row r="375" spans="4:16" x14ac:dyDescent="0.25">
      <c r="D375" s="8"/>
      <c r="E375" s="8"/>
      <c r="F375" s="10"/>
      <c r="G375" s="10"/>
      <c r="H375" s="13"/>
      <c r="I375" s="10"/>
      <c r="J375" s="13"/>
      <c r="K375" s="10"/>
      <c r="L375" s="13"/>
      <c r="M375" s="13"/>
      <c r="N375" s="13"/>
      <c r="P375" s="1"/>
    </row>
    <row r="376" spans="4:16" x14ac:dyDescent="0.25">
      <c r="D376" s="8"/>
      <c r="E376" s="8"/>
      <c r="F376" s="10"/>
      <c r="G376" s="10"/>
      <c r="H376" s="13"/>
      <c r="I376" s="10"/>
      <c r="J376" s="13"/>
      <c r="K376" s="10"/>
      <c r="L376" s="13"/>
      <c r="M376" s="13"/>
      <c r="N376" s="13"/>
      <c r="P376" s="1"/>
    </row>
    <row r="377" spans="4:16" x14ac:dyDescent="0.25">
      <c r="D377" s="8"/>
      <c r="E377" s="8"/>
      <c r="F377" s="10"/>
      <c r="G377" s="10"/>
      <c r="H377" s="13"/>
      <c r="I377" s="10"/>
      <c r="J377" s="13"/>
      <c r="K377" s="10"/>
      <c r="L377" s="13"/>
      <c r="M377" s="13"/>
      <c r="N377" s="13"/>
      <c r="P377" s="1"/>
    </row>
    <row r="378" spans="4:16" x14ac:dyDescent="0.25">
      <c r="D378" s="8"/>
      <c r="E378" s="8"/>
      <c r="F378" s="10"/>
      <c r="G378" s="10"/>
      <c r="H378" s="13"/>
      <c r="I378" s="10"/>
      <c r="J378" s="13"/>
      <c r="K378" s="10"/>
      <c r="L378" s="13"/>
      <c r="M378" s="13"/>
      <c r="N378" s="13"/>
      <c r="P378" s="1"/>
    </row>
    <row r="379" spans="4:16" x14ac:dyDescent="0.25">
      <c r="D379" s="8"/>
      <c r="E379" s="8"/>
      <c r="F379" s="10"/>
      <c r="G379" s="10"/>
      <c r="H379" s="13"/>
      <c r="I379" s="10"/>
      <c r="J379" s="13"/>
      <c r="K379" s="10"/>
      <c r="L379" s="13"/>
      <c r="M379" s="13"/>
      <c r="N379" s="13"/>
      <c r="P379" s="1"/>
    </row>
    <row r="380" spans="4:16" x14ac:dyDescent="0.25">
      <c r="D380" s="8"/>
      <c r="E380" s="8"/>
      <c r="F380" s="10"/>
      <c r="G380" s="10"/>
      <c r="H380" s="13"/>
      <c r="I380" s="10"/>
      <c r="J380" s="13"/>
      <c r="K380" s="10"/>
      <c r="L380" s="13"/>
      <c r="M380" s="13"/>
      <c r="N380" s="13"/>
      <c r="P380" s="1"/>
    </row>
    <row r="381" spans="4:16" x14ac:dyDescent="0.25">
      <c r="D381" s="8"/>
      <c r="E381" s="8"/>
      <c r="F381" s="10"/>
      <c r="G381" s="10"/>
      <c r="H381" s="13"/>
      <c r="I381" s="10"/>
      <c r="J381" s="13"/>
      <c r="K381" s="10"/>
      <c r="L381" s="13"/>
      <c r="M381" s="13"/>
      <c r="N381" s="13"/>
      <c r="P381" s="1"/>
    </row>
    <row r="382" spans="4:16" x14ac:dyDescent="0.25">
      <c r="D382" s="8"/>
      <c r="E382" s="8"/>
      <c r="F382" s="10"/>
      <c r="G382" s="10"/>
      <c r="H382" s="13"/>
      <c r="I382" s="10"/>
      <c r="J382" s="13"/>
      <c r="K382" s="10"/>
      <c r="L382" s="13"/>
      <c r="M382" s="13"/>
      <c r="N382" s="13"/>
      <c r="P382" s="1"/>
    </row>
    <row r="383" spans="4:16" x14ac:dyDescent="0.25">
      <c r="D383" s="8"/>
      <c r="E383" s="8"/>
      <c r="F383" s="10"/>
      <c r="G383" s="10"/>
      <c r="H383" s="13"/>
      <c r="I383" s="10"/>
      <c r="J383" s="13"/>
      <c r="K383" s="10"/>
      <c r="L383" s="13"/>
      <c r="M383" s="13"/>
      <c r="N383" s="13"/>
      <c r="P383" s="1"/>
    </row>
    <row r="384" spans="4:16" x14ac:dyDescent="0.25">
      <c r="D384" s="8"/>
      <c r="E384" s="8"/>
      <c r="F384" s="10"/>
      <c r="G384" s="10"/>
      <c r="H384" s="13"/>
      <c r="I384" s="10"/>
      <c r="J384" s="13"/>
      <c r="K384" s="10"/>
      <c r="L384" s="13"/>
      <c r="M384" s="13"/>
      <c r="N384" s="13"/>
      <c r="P384" s="1"/>
    </row>
    <row r="385" spans="4:16" x14ac:dyDescent="0.25">
      <c r="D385" s="8"/>
      <c r="E385" s="8"/>
      <c r="F385" s="10"/>
      <c r="G385" s="10"/>
      <c r="H385" s="13"/>
      <c r="I385" s="10"/>
      <c r="J385" s="13"/>
      <c r="K385" s="10"/>
      <c r="L385" s="13"/>
      <c r="M385" s="13"/>
      <c r="N385" s="13"/>
      <c r="P385" s="1"/>
    </row>
    <row r="386" spans="4:16" x14ac:dyDescent="0.25">
      <c r="D386" s="8"/>
      <c r="E386" s="8"/>
      <c r="F386" s="10"/>
      <c r="G386" s="10"/>
      <c r="H386" s="13"/>
      <c r="I386" s="10"/>
      <c r="J386" s="13"/>
      <c r="K386" s="10"/>
      <c r="L386" s="13"/>
      <c r="M386" s="13"/>
      <c r="N386" s="13"/>
      <c r="P386" s="1"/>
    </row>
    <row r="387" spans="4:16" x14ac:dyDescent="0.25">
      <c r="D387" s="8"/>
      <c r="E387" s="8"/>
      <c r="F387" s="10"/>
      <c r="G387" s="10"/>
      <c r="H387" s="13"/>
      <c r="I387" s="10"/>
      <c r="J387" s="13"/>
      <c r="K387" s="10"/>
      <c r="L387" s="13"/>
      <c r="M387" s="13"/>
      <c r="N387" s="13"/>
      <c r="P387" s="1"/>
    </row>
    <row r="388" spans="4:16" x14ac:dyDescent="0.25">
      <c r="D388" s="8"/>
      <c r="E388" s="8"/>
      <c r="F388" s="10"/>
      <c r="G388" s="10"/>
      <c r="H388" s="13"/>
      <c r="I388" s="10"/>
      <c r="J388" s="13"/>
      <c r="K388" s="10"/>
      <c r="L388" s="13"/>
      <c r="M388" s="13"/>
      <c r="N388" s="13"/>
      <c r="P388" s="1"/>
    </row>
    <row r="389" spans="4:16" x14ac:dyDescent="0.25">
      <c r="D389" s="8"/>
      <c r="E389" s="8"/>
      <c r="F389" s="10"/>
      <c r="G389" s="10"/>
      <c r="H389" s="13"/>
      <c r="I389" s="10"/>
      <c r="J389" s="13"/>
      <c r="K389" s="10"/>
      <c r="L389" s="13"/>
      <c r="M389" s="13"/>
      <c r="N389" s="13"/>
      <c r="P389" s="1"/>
    </row>
    <row r="390" spans="4:16" x14ac:dyDescent="0.25">
      <c r="D390" s="8"/>
      <c r="E390" s="8"/>
      <c r="F390" s="10"/>
      <c r="G390" s="10"/>
      <c r="H390" s="13"/>
      <c r="I390" s="10"/>
      <c r="J390" s="13"/>
      <c r="K390" s="10"/>
      <c r="L390" s="13"/>
      <c r="M390" s="13"/>
      <c r="N390" s="13"/>
      <c r="P390" s="1"/>
    </row>
    <row r="391" spans="4:16" x14ac:dyDescent="0.25">
      <c r="D391" s="8"/>
      <c r="E391" s="8"/>
      <c r="F391" s="10"/>
      <c r="G391" s="10"/>
      <c r="H391" s="13"/>
      <c r="I391" s="10"/>
      <c r="J391" s="13"/>
      <c r="K391" s="10"/>
      <c r="L391" s="13"/>
      <c r="M391" s="13"/>
      <c r="N391" s="13"/>
      <c r="P391" s="1"/>
    </row>
    <row r="392" spans="4:16" x14ac:dyDescent="0.25">
      <c r="D392" s="8"/>
      <c r="E392" s="8"/>
      <c r="F392" s="10"/>
      <c r="G392" s="10"/>
      <c r="H392" s="13"/>
      <c r="I392" s="10"/>
      <c r="J392" s="13"/>
      <c r="K392" s="10"/>
      <c r="L392" s="13"/>
      <c r="M392" s="13"/>
      <c r="N392" s="13"/>
      <c r="P392" s="1"/>
    </row>
    <row r="393" spans="4:16" x14ac:dyDescent="0.25">
      <c r="D393" s="8"/>
      <c r="E393" s="8"/>
      <c r="F393" s="10"/>
      <c r="G393" s="10"/>
      <c r="H393" s="13"/>
      <c r="I393" s="10"/>
      <c r="J393" s="13"/>
      <c r="K393" s="10"/>
      <c r="L393" s="13"/>
      <c r="M393" s="13"/>
      <c r="N393" s="13"/>
      <c r="P393" s="1"/>
    </row>
    <row r="394" spans="4:16" x14ac:dyDescent="0.25">
      <c r="D394" s="8"/>
      <c r="E394" s="8"/>
      <c r="F394" s="10"/>
      <c r="G394" s="10"/>
      <c r="H394" s="13"/>
      <c r="I394" s="10"/>
      <c r="J394" s="13"/>
      <c r="K394" s="10"/>
      <c r="L394" s="13"/>
      <c r="M394" s="13"/>
      <c r="N394" s="13"/>
      <c r="P394" s="1"/>
    </row>
    <row r="395" spans="4:16" x14ac:dyDescent="0.25">
      <c r="D395" s="8"/>
      <c r="E395" s="8"/>
      <c r="F395" s="10"/>
      <c r="G395" s="10"/>
      <c r="H395" s="13"/>
      <c r="I395" s="10"/>
      <c r="J395" s="13"/>
      <c r="K395" s="10"/>
      <c r="L395" s="13"/>
      <c r="M395" s="13"/>
      <c r="N395" s="13"/>
      <c r="P395" s="1"/>
    </row>
    <row r="396" spans="4:16" x14ac:dyDescent="0.25">
      <c r="D396" s="8"/>
      <c r="E396" s="8"/>
      <c r="F396" s="10"/>
      <c r="G396" s="10"/>
      <c r="H396" s="13"/>
      <c r="I396" s="10"/>
      <c r="J396" s="13"/>
      <c r="K396" s="10"/>
      <c r="L396" s="13"/>
      <c r="M396" s="13"/>
      <c r="N396" s="13"/>
      <c r="P396" s="1"/>
    </row>
    <row r="397" spans="4:16" x14ac:dyDescent="0.25">
      <c r="D397" s="8"/>
      <c r="E397" s="8"/>
      <c r="F397" s="10"/>
      <c r="G397" s="10"/>
      <c r="H397" s="13"/>
      <c r="I397" s="10"/>
      <c r="J397" s="13"/>
      <c r="K397" s="10"/>
      <c r="L397" s="13"/>
      <c r="M397" s="13"/>
      <c r="N397" s="13"/>
      <c r="P397" s="1"/>
    </row>
    <row r="398" spans="4:16" x14ac:dyDescent="0.25">
      <c r="D398" s="8"/>
      <c r="E398" s="8"/>
      <c r="F398" s="10"/>
      <c r="G398" s="10"/>
      <c r="H398" s="13"/>
      <c r="I398" s="10"/>
      <c r="J398" s="13"/>
      <c r="K398" s="10"/>
      <c r="L398" s="13"/>
      <c r="M398" s="13"/>
      <c r="N398" s="13"/>
      <c r="P398" s="1"/>
    </row>
    <row r="399" spans="4:16" x14ac:dyDescent="0.25">
      <c r="D399" s="8"/>
      <c r="E399" s="8"/>
      <c r="F399" s="10"/>
      <c r="G399" s="10"/>
      <c r="H399" s="13"/>
      <c r="I399" s="10"/>
      <c r="J399" s="13"/>
      <c r="K399" s="10"/>
      <c r="L399" s="13"/>
      <c r="M399" s="13"/>
      <c r="N399" s="13"/>
      <c r="P399" s="1"/>
    </row>
    <row r="400" spans="4:16" x14ac:dyDescent="0.25">
      <c r="D400" s="8"/>
      <c r="E400" s="8"/>
      <c r="F400" s="10"/>
      <c r="G400" s="10"/>
      <c r="H400" s="13"/>
      <c r="I400" s="10"/>
      <c r="J400" s="13"/>
      <c r="K400" s="10"/>
      <c r="L400" s="13"/>
      <c r="M400" s="13"/>
      <c r="N400" s="13"/>
      <c r="P400" s="1"/>
    </row>
    <row r="401" spans="4:16" x14ac:dyDescent="0.25">
      <c r="D401" s="8"/>
      <c r="E401" s="8"/>
      <c r="F401" s="10"/>
      <c r="G401" s="10"/>
      <c r="H401" s="13"/>
      <c r="I401" s="10"/>
      <c r="J401" s="13"/>
      <c r="K401" s="10"/>
      <c r="L401" s="13"/>
      <c r="M401" s="13"/>
      <c r="N401" s="13"/>
      <c r="P401" s="1"/>
    </row>
    <row r="402" spans="4:16" x14ac:dyDescent="0.25">
      <c r="D402" s="8"/>
      <c r="E402" s="8"/>
      <c r="F402" s="10"/>
      <c r="G402" s="10"/>
      <c r="H402" s="13"/>
      <c r="I402" s="10"/>
      <c r="J402" s="13"/>
      <c r="K402" s="10"/>
      <c r="L402" s="13"/>
      <c r="M402" s="13"/>
      <c r="N402" s="13"/>
      <c r="P402" s="1"/>
    </row>
    <row r="403" spans="4:16" x14ac:dyDescent="0.25">
      <c r="D403" s="8"/>
      <c r="E403" s="8"/>
      <c r="F403" s="10"/>
      <c r="G403" s="10"/>
      <c r="H403" s="13"/>
      <c r="I403" s="10"/>
      <c r="J403" s="13"/>
      <c r="K403" s="10"/>
      <c r="L403" s="13"/>
      <c r="M403" s="13"/>
      <c r="N403" s="13"/>
      <c r="P403" s="1"/>
    </row>
    <row r="404" spans="4:16" x14ac:dyDescent="0.25">
      <c r="D404" s="8"/>
      <c r="E404" s="8"/>
      <c r="F404" s="10"/>
      <c r="G404" s="10"/>
      <c r="H404" s="13"/>
      <c r="I404" s="10"/>
      <c r="J404" s="13"/>
      <c r="K404" s="10"/>
      <c r="L404" s="13"/>
      <c r="M404" s="13"/>
      <c r="N404" s="13"/>
      <c r="P404" s="1"/>
    </row>
    <row r="405" spans="4:16" x14ac:dyDescent="0.25">
      <c r="D405" s="8"/>
      <c r="E405" s="8"/>
      <c r="F405" s="10"/>
      <c r="G405" s="10"/>
      <c r="H405" s="13"/>
      <c r="I405" s="10"/>
      <c r="J405" s="13"/>
      <c r="K405" s="10"/>
      <c r="L405" s="13"/>
      <c r="M405" s="13"/>
      <c r="N405" s="13"/>
      <c r="P405" s="1"/>
    </row>
    <row r="406" spans="4:16" x14ac:dyDescent="0.25">
      <c r="D406" s="8"/>
      <c r="E406" s="8"/>
      <c r="F406" s="10"/>
      <c r="G406" s="10"/>
      <c r="H406" s="13"/>
      <c r="I406" s="10"/>
      <c r="J406" s="13"/>
      <c r="K406" s="10"/>
      <c r="L406" s="13"/>
      <c r="M406" s="13"/>
      <c r="N406" s="13"/>
      <c r="P406" s="1"/>
    </row>
    <row r="407" spans="4:16" x14ac:dyDescent="0.25">
      <c r="D407" s="8"/>
      <c r="E407" s="8"/>
      <c r="F407" s="10"/>
      <c r="G407" s="10"/>
      <c r="H407" s="13"/>
      <c r="I407" s="10"/>
      <c r="J407" s="13"/>
      <c r="K407" s="10"/>
      <c r="L407" s="13"/>
      <c r="M407" s="13"/>
      <c r="N407" s="13"/>
      <c r="P407" s="1"/>
    </row>
    <row r="408" spans="4:16" x14ac:dyDescent="0.25">
      <c r="D408" s="8"/>
      <c r="E408" s="8"/>
      <c r="F408" s="10"/>
      <c r="G408" s="10"/>
      <c r="H408" s="13"/>
      <c r="I408" s="10"/>
      <c r="J408" s="13"/>
      <c r="K408" s="10"/>
      <c r="L408" s="13"/>
      <c r="M408" s="13"/>
      <c r="N408" s="13"/>
      <c r="P408" s="1"/>
    </row>
    <row r="409" spans="4:16" x14ac:dyDescent="0.25">
      <c r="D409" s="8"/>
      <c r="E409" s="8"/>
      <c r="F409" s="10"/>
      <c r="G409" s="10"/>
      <c r="H409" s="13"/>
      <c r="I409" s="10"/>
      <c r="J409" s="13"/>
      <c r="K409" s="10"/>
      <c r="L409" s="13"/>
      <c r="M409" s="13"/>
      <c r="N409" s="13"/>
      <c r="P409" s="1"/>
    </row>
    <row r="410" spans="4:16" x14ac:dyDescent="0.25">
      <c r="D410" s="8"/>
      <c r="E410" s="8"/>
      <c r="F410" s="10"/>
      <c r="G410" s="10"/>
      <c r="H410" s="13"/>
      <c r="I410" s="10"/>
      <c r="J410" s="13"/>
      <c r="K410" s="10"/>
      <c r="L410" s="13"/>
      <c r="M410" s="13"/>
      <c r="N410" s="13"/>
      <c r="P410" s="1"/>
    </row>
    <row r="411" spans="4:16" x14ac:dyDescent="0.25">
      <c r="D411" s="8"/>
      <c r="E411" s="8"/>
      <c r="F411" s="10"/>
      <c r="G411" s="10"/>
      <c r="H411" s="13"/>
      <c r="I411" s="10"/>
      <c r="J411" s="13"/>
      <c r="K411" s="10"/>
      <c r="L411" s="13"/>
      <c r="M411" s="13"/>
      <c r="N411" s="13"/>
      <c r="P411" s="1"/>
    </row>
    <row r="412" spans="4:16" x14ac:dyDescent="0.25">
      <c r="D412" s="8"/>
      <c r="E412" s="8"/>
      <c r="F412" s="10"/>
      <c r="G412" s="10"/>
      <c r="H412" s="13"/>
      <c r="I412" s="10"/>
      <c r="J412" s="13"/>
      <c r="K412" s="10"/>
      <c r="L412" s="13"/>
      <c r="M412" s="13"/>
      <c r="N412" s="13"/>
      <c r="P412" s="1"/>
    </row>
    <row r="413" spans="4:16" x14ac:dyDescent="0.25">
      <c r="D413" s="8"/>
      <c r="E413" s="8"/>
      <c r="F413" s="10"/>
      <c r="G413" s="10"/>
      <c r="H413" s="13"/>
      <c r="I413" s="10"/>
      <c r="J413" s="13"/>
      <c r="K413" s="10"/>
      <c r="L413" s="13"/>
      <c r="M413" s="13"/>
      <c r="N413" s="13"/>
      <c r="P413" s="1"/>
    </row>
    <row r="414" spans="4:16" x14ac:dyDescent="0.25">
      <c r="D414" s="8"/>
      <c r="E414" s="8"/>
      <c r="F414" s="10"/>
      <c r="G414" s="10"/>
      <c r="H414" s="13"/>
      <c r="I414" s="10"/>
      <c r="J414" s="13"/>
      <c r="K414" s="10"/>
      <c r="L414" s="13"/>
      <c r="M414" s="13"/>
      <c r="N414" s="13"/>
      <c r="P414" s="1"/>
    </row>
    <row r="415" spans="4:16" x14ac:dyDescent="0.25">
      <c r="D415" s="8"/>
      <c r="E415" s="8"/>
      <c r="F415" s="10"/>
      <c r="G415" s="10"/>
      <c r="H415" s="13"/>
      <c r="I415" s="10"/>
      <c r="J415" s="13"/>
      <c r="K415" s="10"/>
      <c r="L415" s="13"/>
      <c r="M415" s="13"/>
      <c r="N415" s="13"/>
      <c r="P415" s="1"/>
    </row>
    <row r="416" spans="4:16" x14ac:dyDescent="0.25">
      <c r="D416" s="8"/>
      <c r="E416" s="8"/>
      <c r="F416" s="10"/>
      <c r="G416" s="10"/>
      <c r="H416" s="13"/>
      <c r="I416" s="10"/>
      <c r="J416" s="13"/>
      <c r="K416" s="10"/>
      <c r="L416" s="13"/>
      <c r="M416" s="13"/>
      <c r="N416" s="13"/>
      <c r="P416" s="1"/>
    </row>
    <row r="417" spans="4:16" x14ac:dyDescent="0.25">
      <c r="D417" s="8"/>
      <c r="E417" s="8"/>
      <c r="F417" s="10"/>
      <c r="G417" s="10"/>
      <c r="H417" s="13"/>
      <c r="I417" s="10"/>
      <c r="J417" s="13"/>
      <c r="K417" s="10"/>
      <c r="L417" s="13"/>
      <c r="M417" s="13"/>
      <c r="N417" s="13"/>
      <c r="P417" s="1"/>
    </row>
    <row r="418" spans="4:16" x14ac:dyDescent="0.25">
      <c r="D418" s="8"/>
      <c r="E418" s="8"/>
      <c r="F418" s="10"/>
      <c r="G418" s="10"/>
      <c r="H418" s="13"/>
      <c r="I418" s="10"/>
      <c r="J418" s="13"/>
      <c r="K418" s="10"/>
      <c r="L418" s="13"/>
      <c r="M418" s="13"/>
      <c r="N418" s="13"/>
      <c r="P418" s="1"/>
    </row>
    <row r="419" spans="4:16" x14ac:dyDescent="0.25">
      <c r="D419" s="8"/>
      <c r="E419" s="8"/>
      <c r="F419" s="10"/>
      <c r="G419" s="10"/>
      <c r="H419" s="13"/>
      <c r="I419" s="10"/>
      <c r="J419" s="13"/>
      <c r="K419" s="10"/>
      <c r="L419" s="13"/>
      <c r="M419" s="13"/>
      <c r="N419" s="13"/>
      <c r="P419" s="1"/>
    </row>
    <row r="420" spans="4:16" x14ac:dyDescent="0.25">
      <c r="D420" s="8"/>
      <c r="E420" s="8"/>
      <c r="F420" s="10"/>
      <c r="G420" s="10"/>
      <c r="H420" s="13"/>
      <c r="I420" s="10"/>
      <c r="J420" s="13"/>
      <c r="K420" s="10"/>
      <c r="L420" s="13"/>
      <c r="M420" s="13"/>
      <c r="N420" s="13"/>
      <c r="P420" s="1"/>
    </row>
    <row r="421" spans="4:16" x14ac:dyDescent="0.25">
      <c r="D421" s="8"/>
      <c r="E421" s="8"/>
      <c r="F421" s="10"/>
      <c r="G421" s="10"/>
      <c r="H421" s="13"/>
      <c r="I421" s="10"/>
      <c r="J421" s="13"/>
      <c r="K421" s="10"/>
      <c r="L421" s="13"/>
      <c r="M421" s="13"/>
      <c r="N421" s="13"/>
      <c r="P421" s="1"/>
    </row>
    <row r="422" spans="4:16" x14ac:dyDescent="0.25">
      <c r="D422" s="8"/>
      <c r="E422" s="8"/>
      <c r="F422" s="10"/>
      <c r="G422" s="10"/>
      <c r="H422" s="13"/>
      <c r="I422" s="10"/>
      <c r="J422" s="13"/>
      <c r="K422" s="10"/>
      <c r="L422" s="13"/>
      <c r="M422" s="13"/>
      <c r="N422" s="13"/>
      <c r="P422" s="1"/>
    </row>
    <row r="423" spans="4:16" x14ac:dyDescent="0.25">
      <c r="D423" s="8"/>
      <c r="E423" s="8"/>
      <c r="F423" s="10"/>
      <c r="G423" s="10"/>
      <c r="H423" s="13"/>
      <c r="I423" s="10"/>
      <c r="J423" s="13"/>
      <c r="K423" s="10"/>
      <c r="L423" s="13"/>
      <c r="M423" s="13"/>
      <c r="N423" s="13"/>
      <c r="P423" s="1"/>
    </row>
    <row r="424" spans="4:16" x14ac:dyDescent="0.25">
      <c r="D424" s="8"/>
      <c r="E424" s="8"/>
      <c r="F424" s="10"/>
      <c r="G424" s="10"/>
      <c r="H424" s="13"/>
      <c r="I424" s="10"/>
      <c r="J424" s="13"/>
      <c r="K424" s="10"/>
      <c r="L424" s="13"/>
      <c r="M424" s="13"/>
      <c r="N424" s="13"/>
      <c r="P424" s="1"/>
    </row>
    <row r="425" spans="4:16" x14ac:dyDescent="0.25">
      <c r="D425" s="8"/>
      <c r="E425" s="8"/>
      <c r="F425" s="10"/>
      <c r="G425" s="10"/>
      <c r="H425" s="13"/>
      <c r="I425" s="10"/>
      <c r="J425" s="13"/>
      <c r="K425" s="10"/>
      <c r="L425" s="13"/>
      <c r="M425" s="13"/>
      <c r="N425" s="13"/>
      <c r="P425" s="1"/>
    </row>
    <row r="426" spans="4:16" x14ac:dyDescent="0.25">
      <c r="D426" s="8"/>
      <c r="E426" s="8"/>
      <c r="F426" s="10"/>
      <c r="G426" s="10"/>
      <c r="H426" s="13"/>
      <c r="I426" s="10"/>
      <c r="J426" s="13"/>
      <c r="K426" s="10"/>
      <c r="L426" s="13"/>
      <c r="M426" s="13"/>
      <c r="N426" s="13"/>
      <c r="P426" s="1"/>
    </row>
    <row r="427" spans="4:16" x14ac:dyDescent="0.25">
      <c r="D427" s="8"/>
      <c r="E427" s="8"/>
      <c r="F427" s="10"/>
      <c r="G427" s="10"/>
      <c r="H427" s="13"/>
      <c r="I427" s="10"/>
      <c r="J427" s="13"/>
      <c r="K427" s="10"/>
      <c r="L427" s="13"/>
      <c r="M427" s="13"/>
      <c r="N427" s="13"/>
      <c r="P427" s="1"/>
    </row>
    <row r="428" spans="4:16" x14ac:dyDescent="0.25">
      <c r="D428" s="8"/>
      <c r="E428" s="8"/>
      <c r="F428" s="10"/>
      <c r="G428" s="10"/>
      <c r="H428" s="13"/>
      <c r="I428" s="10"/>
      <c r="J428" s="13"/>
      <c r="K428" s="10"/>
      <c r="L428" s="13"/>
      <c r="M428" s="13"/>
      <c r="N428" s="13"/>
      <c r="P428" s="1"/>
    </row>
    <row r="429" spans="4:16" x14ac:dyDescent="0.25">
      <c r="D429" s="8"/>
      <c r="E429" s="8"/>
      <c r="F429" s="10"/>
      <c r="G429" s="10"/>
      <c r="H429" s="13"/>
      <c r="I429" s="10"/>
      <c r="J429" s="13"/>
      <c r="K429" s="10"/>
      <c r="L429" s="13"/>
      <c r="M429" s="13"/>
      <c r="N429" s="13"/>
      <c r="P429" s="1"/>
    </row>
    <row r="430" spans="4:16" x14ac:dyDescent="0.25">
      <c r="D430" s="8"/>
      <c r="E430" s="8"/>
      <c r="F430" s="10"/>
      <c r="G430" s="10"/>
      <c r="H430" s="13"/>
      <c r="I430" s="10"/>
      <c r="J430" s="13"/>
      <c r="K430" s="10"/>
      <c r="L430" s="13"/>
      <c r="M430" s="13"/>
      <c r="N430" s="13"/>
      <c r="P430" s="1"/>
    </row>
    <row r="431" spans="4:16" x14ac:dyDescent="0.25">
      <c r="D431" s="8"/>
      <c r="E431" s="8"/>
      <c r="F431" s="10"/>
      <c r="G431" s="10"/>
      <c r="H431" s="13"/>
      <c r="I431" s="10"/>
      <c r="J431" s="13"/>
      <c r="K431" s="10"/>
      <c r="L431" s="13"/>
      <c r="M431" s="13"/>
      <c r="N431" s="13"/>
      <c r="P431" s="1"/>
    </row>
    <row r="432" spans="4:16" x14ac:dyDescent="0.25">
      <c r="D432" s="8"/>
      <c r="E432" s="8"/>
      <c r="F432" s="10"/>
      <c r="G432" s="10"/>
      <c r="H432" s="13"/>
      <c r="I432" s="10"/>
      <c r="J432" s="13"/>
      <c r="K432" s="10"/>
      <c r="L432" s="13"/>
      <c r="M432" s="13"/>
      <c r="N432" s="13"/>
      <c r="P432" s="1"/>
    </row>
    <row r="433" spans="4:16" x14ac:dyDescent="0.25">
      <c r="D433" s="8"/>
      <c r="E433" s="8"/>
      <c r="F433" s="10"/>
      <c r="G433" s="10"/>
      <c r="H433" s="13"/>
      <c r="I433" s="10"/>
      <c r="J433" s="13"/>
      <c r="K433" s="10"/>
      <c r="L433" s="13"/>
      <c r="M433" s="13"/>
      <c r="N433" s="13"/>
      <c r="P433" s="1"/>
    </row>
    <row r="434" spans="4:16" x14ac:dyDescent="0.25">
      <c r="D434" s="8"/>
      <c r="E434" s="8"/>
      <c r="F434" s="10"/>
      <c r="G434" s="10"/>
      <c r="H434" s="13"/>
      <c r="I434" s="10"/>
      <c r="J434" s="13"/>
      <c r="K434" s="10"/>
      <c r="L434" s="13"/>
      <c r="M434" s="13"/>
      <c r="N434" s="13"/>
      <c r="P434" s="1"/>
    </row>
    <row r="435" spans="4:16" x14ac:dyDescent="0.25">
      <c r="D435" s="8"/>
      <c r="E435" s="8"/>
      <c r="F435" s="10"/>
      <c r="G435" s="10"/>
      <c r="H435" s="13"/>
      <c r="I435" s="10"/>
      <c r="J435" s="13"/>
      <c r="K435" s="10"/>
      <c r="L435" s="13"/>
      <c r="M435" s="13"/>
      <c r="N435" s="13"/>
      <c r="P435" s="1"/>
    </row>
    <row r="436" spans="4:16" x14ac:dyDescent="0.25">
      <c r="D436" s="8"/>
      <c r="E436" s="8"/>
      <c r="F436" s="10"/>
      <c r="G436" s="10"/>
      <c r="H436" s="13"/>
      <c r="I436" s="10"/>
      <c r="J436" s="13"/>
      <c r="K436" s="10"/>
      <c r="L436" s="13"/>
      <c r="M436" s="13"/>
      <c r="N436" s="13"/>
      <c r="P436" s="1"/>
    </row>
    <row r="437" spans="4:16" x14ac:dyDescent="0.25">
      <c r="D437" s="8"/>
      <c r="E437" s="8"/>
      <c r="F437" s="10"/>
      <c r="G437" s="10"/>
      <c r="H437" s="13"/>
      <c r="I437" s="10"/>
      <c r="J437" s="13"/>
      <c r="K437" s="10"/>
      <c r="L437" s="13"/>
      <c r="M437" s="13"/>
      <c r="N437" s="13"/>
      <c r="P437" s="1"/>
    </row>
    <row r="438" spans="4:16" x14ac:dyDescent="0.25">
      <c r="D438" s="8"/>
      <c r="E438" s="8"/>
      <c r="F438" s="10"/>
      <c r="G438" s="10"/>
      <c r="H438" s="13"/>
      <c r="I438" s="10"/>
      <c r="J438" s="13"/>
      <c r="K438" s="10"/>
      <c r="L438" s="13"/>
      <c r="M438" s="13"/>
      <c r="N438" s="13"/>
      <c r="P438" s="1"/>
    </row>
    <row r="439" spans="4:16" x14ac:dyDescent="0.25">
      <c r="D439" s="8"/>
      <c r="E439" s="8"/>
      <c r="F439" s="10"/>
      <c r="G439" s="10"/>
      <c r="H439" s="13"/>
      <c r="I439" s="10"/>
      <c r="J439" s="13"/>
      <c r="K439" s="10"/>
      <c r="L439" s="13"/>
      <c r="M439" s="13"/>
      <c r="N439" s="13"/>
      <c r="P439" s="1"/>
    </row>
    <row r="440" spans="4:16" x14ac:dyDescent="0.25">
      <c r="F440" s="10"/>
      <c r="G440" s="10"/>
      <c r="H440" s="13"/>
      <c r="I440" s="10"/>
      <c r="J440" s="13"/>
      <c r="K440" s="10"/>
      <c r="L440" s="13"/>
      <c r="M440" s="13"/>
      <c r="N440" s="13"/>
      <c r="P440" s="1"/>
    </row>
    <row r="441" spans="4:16" x14ac:dyDescent="0.25">
      <c r="F441" s="10"/>
      <c r="G441" s="10"/>
      <c r="H441" s="13"/>
      <c r="I441" s="10"/>
      <c r="J441" s="13"/>
      <c r="K441" s="10"/>
      <c r="L441" s="13"/>
      <c r="M441" s="13"/>
      <c r="N441" s="13"/>
      <c r="P441" s="1"/>
    </row>
    <row r="442" spans="4:16" x14ac:dyDescent="0.25">
      <c r="F442" s="10"/>
      <c r="G442" s="10"/>
      <c r="H442" s="13"/>
      <c r="I442" s="10"/>
      <c r="J442" s="13"/>
      <c r="K442" s="10"/>
      <c r="L442" s="13"/>
      <c r="M442" s="13"/>
      <c r="N442" s="13"/>
      <c r="P442" s="1"/>
    </row>
    <row r="443" spans="4:16" x14ac:dyDescent="0.25">
      <c r="F443" s="10"/>
      <c r="G443" s="10"/>
      <c r="H443" s="13"/>
      <c r="I443" s="10"/>
      <c r="J443" s="13"/>
      <c r="K443" s="10"/>
      <c r="L443" s="13"/>
      <c r="M443" s="13"/>
      <c r="N443" s="13"/>
      <c r="P443" s="1"/>
    </row>
    <row r="444" spans="4:16" x14ac:dyDescent="0.25">
      <c r="F444" s="10"/>
      <c r="G444" s="10"/>
      <c r="H444" s="13"/>
      <c r="I444" s="10"/>
      <c r="J444" s="13"/>
      <c r="K444" s="10"/>
      <c r="L444" s="13"/>
      <c r="M444" s="13"/>
      <c r="N444" s="13"/>
      <c r="P444" s="1"/>
    </row>
    <row r="445" spans="4:16" x14ac:dyDescent="0.25">
      <c r="F445" s="10"/>
      <c r="G445" s="10"/>
      <c r="H445" s="13"/>
      <c r="I445" s="10"/>
      <c r="J445" s="13"/>
      <c r="K445" s="10"/>
      <c r="L445" s="13"/>
      <c r="M445" s="13"/>
      <c r="N445" s="13"/>
      <c r="P445" s="1"/>
    </row>
    <row r="446" spans="4:16" x14ac:dyDescent="0.25">
      <c r="F446" s="10"/>
      <c r="G446" s="10"/>
      <c r="H446" s="13"/>
      <c r="I446" s="10"/>
      <c r="J446" s="13"/>
      <c r="K446" s="10"/>
      <c r="L446" s="13"/>
      <c r="M446" s="13"/>
      <c r="N446" s="13"/>
      <c r="P446" s="1"/>
    </row>
    <row r="447" spans="4:16" x14ac:dyDescent="0.25">
      <c r="F447" s="10"/>
      <c r="G447" s="10"/>
      <c r="H447" s="13"/>
      <c r="I447" s="10"/>
      <c r="J447" s="13"/>
      <c r="K447" s="10"/>
      <c r="L447" s="13"/>
      <c r="M447" s="13"/>
      <c r="N447" s="13"/>
      <c r="P447" s="1"/>
    </row>
    <row r="448" spans="4:16" x14ac:dyDescent="0.25">
      <c r="F448" s="10"/>
      <c r="G448" s="10"/>
      <c r="H448" s="13"/>
      <c r="I448" s="10"/>
      <c r="J448" s="13"/>
      <c r="K448" s="10"/>
      <c r="L448" s="13"/>
      <c r="M448" s="13"/>
      <c r="N448" s="13"/>
      <c r="P448" s="1"/>
    </row>
    <row r="449" spans="6:16" x14ac:dyDescent="0.25">
      <c r="F449" s="10"/>
      <c r="G449" s="10"/>
      <c r="H449" s="13"/>
      <c r="I449" s="10"/>
      <c r="J449" s="13"/>
      <c r="K449" s="10"/>
      <c r="L449" s="13"/>
      <c r="M449" s="13"/>
      <c r="N449" s="13"/>
      <c r="P449" s="1"/>
    </row>
    <row r="450" spans="6:16" x14ac:dyDescent="0.25">
      <c r="F450" s="10"/>
      <c r="G450" s="10"/>
      <c r="H450" s="13"/>
      <c r="I450" s="10"/>
      <c r="J450" s="13"/>
      <c r="K450" s="10"/>
      <c r="L450" s="13"/>
      <c r="M450" s="13"/>
      <c r="N450" s="13"/>
      <c r="P450" s="1"/>
    </row>
    <row r="451" spans="6:16" x14ac:dyDescent="0.25">
      <c r="F451" s="10"/>
      <c r="G451" s="10"/>
      <c r="H451" s="13"/>
      <c r="I451" s="10"/>
      <c r="J451" s="13"/>
      <c r="K451" s="10"/>
      <c r="L451" s="13"/>
      <c r="M451" s="13"/>
      <c r="N451" s="13"/>
      <c r="P451" s="1"/>
    </row>
    <row r="452" spans="6:16" x14ac:dyDescent="0.25">
      <c r="F452" s="10"/>
      <c r="G452" s="10"/>
      <c r="H452" s="13"/>
      <c r="I452" s="10"/>
      <c r="J452" s="13"/>
      <c r="K452" s="10"/>
      <c r="L452" s="13"/>
      <c r="M452" s="13"/>
      <c r="N452" s="13"/>
      <c r="P452" s="1"/>
    </row>
    <row r="453" spans="6:16" x14ac:dyDescent="0.25">
      <c r="F453" s="10"/>
      <c r="G453" s="10"/>
      <c r="H453" s="13"/>
      <c r="I453" s="10"/>
      <c r="J453" s="13"/>
      <c r="K453" s="10"/>
      <c r="L453" s="13"/>
      <c r="M453" s="13"/>
      <c r="N453" s="13"/>
      <c r="P453" s="1"/>
    </row>
    <row r="454" spans="6:16" x14ac:dyDescent="0.25">
      <c r="F454" s="10"/>
      <c r="G454" s="10"/>
      <c r="H454" s="13"/>
      <c r="I454" s="10"/>
      <c r="J454" s="13"/>
      <c r="K454" s="10"/>
      <c r="L454" s="13"/>
      <c r="M454" s="13"/>
      <c r="N454" s="13"/>
      <c r="P454" s="1"/>
    </row>
    <row r="455" spans="6:16" x14ac:dyDescent="0.25">
      <c r="F455" s="10"/>
      <c r="G455" s="10"/>
      <c r="H455" s="13"/>
      <c r="I455" s="10"/>
      <c r="J455" s="13"/>
      <c r="K455" s="10"/>
      <c r="L455" s="13"/>
      <c r="M455" s="13"/>
      <c r="N455" s="13"/>
      <c r="P455" s="1"/>
    </row>
    <row r="456" spans="6:16" x14ac:dyDescent="0.25">
      <c r="F456" s="10"/>
      <c r="G456" s="10"/>
      <c r="H456" s="13"/>
      <c r="I456" s="10"/>
      <c r="J456" s="13"/>
      <c r="K456" s="10"/>
      <c r="L456" s="13"/>
      <c r="M456" s="13"/>
      <c r="N456" s="13"/>
      <c r="P456" s="1"/>
    </row>
    <row r="457" spans="6:16" x14ac:dyDescent="0.25">
      <c r="F457" s="10"/>
      <c r="G457" s="10"/>
      <c r="H457" s="13"/>
      <c r="I457" s="10"/>
      <c r="J457" s="13"/>
      <c r="K457" s="10"/>
      <c r="L457" s="13"/>
      <c r="M457" s="13"/>
      <c r="N457" s="13"/>
      <c r="P457" s="1"/>
    </row>
    <row r="458" spans="6:16" x14ac:dyDescent="0.25">
      <c r="F458" s="10"/>
      <c r="G458" s="10"/>
      <c r="H458" s="13"/>
      <c r="I458" s="10"/>
      <c r="J458" s="13"/>
      <c r="K458" s="10"/>
      <c r="L458" s="13"/>
      <c r="M458" s="13"/>
      <c r="N458" s="13"/>
      <c r="P458" s="1"/>
    </row>
    <row r="459" spans="6:16" x14ac:dyDescent="0.25">
      <c r="F459" s="10"/>
      <c r="G459" s="10"/>
      <c r="H459" s="13"/>
      <c r="I459" s="10"/>
      <c r="J459" s="13"/>
      <c r="K459" s="10"/>
      <c r="L459" s="13"/>
      <c r="M459" s="13"/>
      <c r="N459" s="13"/>
      <c r="P459" s="1"/>
    </row>
    <row r="460" spans="6:16" x14ac:dyDescent="0.25">
      <c r="F460" s="10"/>
      <c r="G460" s="10"/>
      <c r="H460" s="13"/>
      <c r="I460" s="10"/>
      <c r="J460" s="13"/>
      <c r="K460" s="10"/>
      <c r="L460" s="13"/>
      <c r="M460" s="13"/>
      <c r="N460" s="13"/>
      <c r="P460" s="1"/>
    </row>
    <row r="461" spans="6:16" x14ac:dyDescent="0.25">
      <c r="F461" s="10"/>
      <c r="G461" s="10"/>
      <c r="H461" s="13"/>
      <c r="I461" s="10"/>
      <c r="J461" s="13"/>
      <c r="K461" s="10"/>
      <c r="L461" s="13"/>
      <c r="M461" s="13"/>
      <c r="N461" s="13"/>
      <c r="P461" s="1"/>
    </row>
    <row r="462" spans="6:16" x14ac:dyDescent="0.25">
      <c r="F462" s="10"/>
      <c r="G462" s="10"/>
      <c r="H462" s="10"/>
      <c r="I462" s="10"/>
      <c r="J462" s="10"/>
      <c r="K462" s="10"/>
      <c r="L462" s="10"/>
      <c r="M462" s="10"/>
      <c r="N462" s="10"/>
      <c r="P462" s="1"/>
    </row>
    <row r="463" spans="6:16" x14ac:dyDescent="0.25">
      <c r="F463" s="10"/>
      <c r="G463" s="10"/>
      <c r="H463" s="10"/>
      <c r="I463" s="10"/>
      <c r="J463" s="10"/>
      <c r="K463" s="10"/>
      <c r="L463" s="10"/>
      <c r="M463" s="10"/>
      <c r="N463" s="10"/>
      <c r="P463" s="1"/>
    </row>
    <row r="464" spans="6:16" x14ac:dyDescent="0.25">
      <c r="F464" s="10"/>
      <c r="G464" s="10"/>
      <c r="H464" s="10"/>
      <c r="I464" s="10"/>
      <c r="J464" s="10"/>
      <c r="K464" s="10"/>
      <c r="L464" s="10"/>
      <c r="M464" s="10"/>
      <c r="N464" s="10"/>
      <c r="P464" s="1"/>
    </row>
    <row r="465" spans="6:16" x14ac:dyDescent="0.25">
      <c r="F465" s="10"/>
      <c r="G465" s="10"/>
      <c r="H465" s="10"/>
      <c r="I465" s="10"/>
      <c r="J465" s="10"/>
      <c r="K465" s="10"/>
      <c r="L465" s="10"/>
      <c r="M465" s="10"/>
      <c r="N465" s="10"/>
      <c r="P465" s="1"/>
    </row>
    <row r="466" spans="6:16" x14ac:dyDescent="0.25">
      <c r="F466" s="10"/>
      <c r="G466" s="10"/>
      <c r="H466" s="10"/>
      <c r="I466" s="10"/>
      <c r="J466" s="10"/>
      <c r="K466" s="10"/>
      <c r="L466" s="10"/>
      <c r="M466" s="10"/>
      <c r="N466" s="10"/>
      <c r="P466" s="1"/>
    </row>
    <row r="467" spans="6:16" x14ac:dyDescent="0.25">
      <c r="F467" s="10"/>
      <c r="G467" s="10"/>
      <c r="H467" s="10"/>
      <c r="I467" s="10"/>
      <c r="J467" s="10"/>
      <c r="K467" s="10"/>
      <c r="L467" s="10"/>
      <c r="M467" s="10"/>
      <c r="N467" s="10"/>
      <c r="P467" s="1"/>
    </row>
    <row r="468" spans="6:16" x14ac:dyDescent="0.25">
      <c r="F468" s="10"/>
      <c r="G468" s="10"/>
      <c r="H468" s="10"/>
      <c r="I468" s="10"/>
      <c r="J468" s="10"/>
      <c r="K468" s="10"/>
      <c r="L468" s="10"/>
      <c r="M468" s="10"/>
      <c r="N468" s="10"/>
      <c r="P468" s="1"/>
    </row>
    <row r="469" spans="6:16" x14ac:dyDescent="0.25">
      <c r="F469" s="10"/>
      <c r="G469" s="10"/>
      <c r="H469" s="10"/>
      <c r="I469" s="10"/>
      <c r="J469" s="10"/>
      <c r="K469" s="10"/>
      <c r="L469" s="10"/>
      <c r="M469" s="10"/>
      <c r="N469" s="10"/>
      <c r="P469" s="1"/>
    </row>
    <row r="470" spans="6:16" x14ac:dyDescent="0.25">
      <c r="F470" s="10"/>
      <c r="G470" s="10"/>
      <c r="H470" s="10"/>
      <c r="I470" s="10"/>
      <c r="J470" s="10"/>
      <c r="K470" s="10"/>
      <c r="L470" s="10"/>
      <c r="M470" s="10"/>
      <c r="N470" s="10"/>
      <c r="P470" s="1"/>
    </row>
  </sheetData>
  <autoFilter ref="A5:Q25" xr:uid="{00000000-0001-0000-0300-000000000000}"/>
  <sortState xmlns:xlrd2="http://schemas.microsoft.com/office/spreadsheetml/2017/richdata2" ref="A7:Q26">
    <sortCondition ref="E7:E26"/>
    <sortCondition ref="C7:C26"/>
    <sortCondition ref="D7:D26"/>
  </sortState>
  <mergeCells count="1">
    <mergeCell ref="A3:P3"/>
  </mergeCells>
  <conditionalFormatting sqref="P7">
    <cfRule type="expression" dxfId="9" priority="23">
      <formula>AND(ISBLANK(P7),K7&gt;0)</formula>
    </cfRule>
  </conditionalFormatting>
  <conditionalFormatting sqref="P9">
    <cfRule type="expression" dxfId="8" priority="22">
      <formula>AND(ISBLANK(P9),K9&gt;0)</formula>
    </cfRule>
  </conditionalFormatting>
  <conditionalFormatting sqref="P11">
    <cfRule type="expression" dxfId="7" priority="21">
      <formula>AND(ISBLANK(P11),K11&gt;0)</formula>
    </cfRule>
  </conditionalFormatting>
  <conditionalFormatting sqref="P13">
    <cfRule type="expression" dxfId="6" priority="20">
      <formula>AND(ISBLANK(P13),K13&gt;0)</formula>
    </cfRule>
  </conditionalFormatting>
  <conditionalFormatting sqref="P15">
    <cfRule type="expression" dxfId="5" priority="19">
      <formula>AND(ISBLANK(P15),K15&gt;0)</formula>
    </cfRule>
  </conditionalFormatting>
  <conditionalFormatting sqref="P17">
    <cfRule type="expression" dxfId="4" priority="18">
      <formula>AND(ISBLANK(P17),K17&gt;0)</formula>
    </cfRule>
  </conditionalFormatting>
  <conditionalFormatting sqref="P19">
    <cfRule type="expression" dxfId="3" priority="17">
      <formula>AND(ISBLANK(P19),K19&gt;0)</formula>
    </cfRule>
  </conditionalFormatting>
  <conditionalFormatting sqref="P21">
    <cfRule type="expression" dxfId="2" priority="16">
      <formula>AND(ISBLANK(P21),K21&gt;0)</formula>
    </cfRule>
  </conditionalFormatting>
  <conditionalFormatting sqref="P23">
    <cfRule type="expression" dxfId="1" priority="15">
      <formula>AND(ISBLANK(P23),K23&gt;0)</formula>
    </cfRule>
  </conditionalFormatting>
  <conditionalFormatting sqref="P25">
    <cfRule type="expression" dxfId="0" priority="14">
      <formula>AND(ISBLANK(P25),K25&gt;0)</formula>
    </cfRule>
  </conditionalFormatting>
  <pageMargins left="0.7" right="0.7" top="0.75" bottom="0.75" header="0.3" footer="0.3"/>
  <pageSetup scale="3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3:P449"/>
  <sheetViews>
    <sheetView topLeftCell="B1" workbookViewId="0">
      <selection activeCell="P7" sqref="P7"/>
    </sheetView>
  </sheetViews>
  <sheetFormatPr defaultRowHeight="15" x14ac:dyDescent="0.25"/>
  <cols>
    <col min="1" max="1" width="9.140625" style="2"/>
    <col min="2" max="2" width="59.5703125" customWidth="1"/>
    <col min="3" max="3" width="12.7109375" customWidth="1"/>
    <col min="4" max="4" width="13" customWidth="1"/>
    <col min="5" max="5" width="11.28515625" customWidth="1"/>
    <col min="6" max="6" width="15.42578125" customWidth="1"/>
    <col min="7" max="7" width="15.5703125" customWidth="1"/>
    <col min="8" max="8" width="15" customWidth="1"/>
    <col min="9" max="9" width="14.42578125" customWidth="1"/>
    <col min="10" max="10" width="15" customWidth="1"/>
    <col min="11" max="12" width="14.28515625" customWidth="1"/>
    <col min="13" max="13" width="12.5703125" customWidth="1"/>
    <col min="14" max="14" width="15.28515625" customWidth="1"/>
    <col min="15" max="15" width="14.5703125" customWidth="1"/>
    <col min="16" max="16" width="46.140625" customWidth="1"/>
  </cols>
  <sheetData>
    <row r="3" spans="1:16" x14ac:dyDescent="0.25">
      <c r="A3" s="75" t="s">
        <v>98</v>
      </c>
      <c r="B3" s="75"/>
      <c r="C3" s="75"/>
      <c r="D3" s="75"/>
      <c r="E3" s="75"/>
      <c r="F3" s="75"/>
      <c r="G3" s="75"/>
      <c r="H3" s="75"/>
      <c r="I3" s="75"/>
      <c r="J3" s="75"/>
      <c r="K3" s="75"/>
      <c r="L3" s="75"/>
      <c r="M3" s="75"/>
      <c r="N3" s="75"/>
      <c r="O3" s="75"/>
      <c r="P3" s="75"/>
    </row>
    <row r="4" spans="1:16" x14ac:dyDescent="0.25">
      <c r="A4" s="9"/>
      <c r="B4" s="5"/>
      <c r="C4" s="5"/>
      <c r="D4" s="5"/>
      <c r="E4" s="5"/>
      <c r="F4" s="5"/>
      <c r="G4" s="5"/>
      <c r="H4" s="5"/>
      <c r="I4" s="5"/>
      <c r="J4" s="5"/>
      <c r="K4" s="5"/>
      <c r="L4" s="5"/>
      <c r="M4" s="5"/>
      <c r="N4" s="5"/>
      <c r="O4" s="5"/>
      <c r="P4" s="6"/>
    </row>
    <row r="5" spans="1:16" ht="30" x14ac:dyDescent="0.25">
      <c r="A5" s="5" t="s">
        <v>1</v>
      </c>
      <c r="B5" s="3" t="s">
        <v>2</v>
      </c>
      <c r="C5" s="3" t="s">
        <v>3</v>
      </c>
      <c r="D5" s="3" t="s">
        <v>4</v>
      </c>
      <c r="E5" s="3" t="s">
        <v>5</v>
      </c>
      <c r="F5" s="3" t="s">
        <v>6</v>
      </c>
      <c r="G5" s="4" t="s">
        <v>7</v>
      </c>
      <c r="H5" s="4" t="s">
        <v>8</v>
      </c>
      <c r="I5" s="4" t="s">
        <v>9</v>
      </c>
      <c r="J5" s="4" t="s">
        <v>10</v>
      </c>
      <c r="K5" s="4" t="s">
        <v>11</v>
      </c>
      <c r="L5" s="4" t="s">
        <v>12</v>
      </c>
      <c r="M5" s="4" t="s">
        <v>13</v>
      </c>
      <c r="N5" s="4" t="s">
        <v>14</v>
      </c>
      <c r="O5" s="4" t="s">
        <v>15</v>
      </c>
      <c r="P5" s="7" t="s">
        <v>16</v>
      </c>
    </row>
    <row r="6" spans="1:16" ht="14.25" customHeight="1" x14ac:dyDescent="0.25">
      <c r="F6" s="16"/>
      <c r="G6" s="16"/>
      <c r="H6" s="12"/>
      <c r="I6" s="16"/>
      <c r="J6" s="12"/>
      <c r="K6" s="16"/>
      <c r="L6" s="12"/>
      <c r="M6" s="16"/>
      <c r="N6" s="12"/>
      <c r="O6" s="16"/>
      <c r="P6" s="1"/>
    </row>
    <row r="7" spans="1:16" x14ac:dyDescent="0.25">
      <c r="A7" s="2">
        <v>1</v>
      </c>
      <c r="B7" t="s">
        <v>99</v>
      </c>
      <c r="C7" t="s">
        <v>100</v>
      </c>
      <c r="D7">
        <v>52911</v>
      </c>
      <c r="E7">
        <v>63680</v>
      </c>
      <c r="F7" s="16">
        <v>88267</v>
      </c>
      <c r="G7" s="16">
        <v>0</v>
      </c>
      <c r="H7" s="12">
        <f t="shared" ref="H7" si="0">F7+G7</f>
        <v>88267</v>
      </c>
      <c r="I7" s="16">
        <v>2648</v>
      </c>
      <c r="J7" s="12">
        <f t="shared" ref="J7" si="1">I7+H7</f>
        <v>90915</v>
      </c>
      <c r="K7" s="16">
        <v>2727</v>
      </c>
      <c r="L7" s="12">
        <f t="shared" ref="L7" si="2">K7+J7</f>
        <v>93642</v>
      </c>
      <c r="M7" s="16">
        <v>2809</v>
      </c>
      <c r="N7" s="12">
        <v>96451</v>
      </c>
      <c r="O7" s="16"/>
      <c r="P7" s="1" t="s">
        <v>101</v>
      </c>
    </row>
    <row r="8" spans="1:16" ht="30" x14ac:dyDescent="0.25">
      <c r="A8" s="2">
        <v>2</v>
      </c>
      <c r="B8" t="s">
        <v>102</v>
      </c>
      <c r="C8" t="s">
        <v>100</v>
      </c>
      <c r="D8">
        <v>52911</v>
      </c>
      <c r="E8">
        <v>63680</v>
      </c>
      <c r="F8" s="16">
        <v>0</v>
      </c>
      <c r="G8" s="16"/>
      <c r="H8" s="12">
        <f>F8+G8</f>
        <v>0</v>
      </c>
      <c r="I8" s="16"/>
      <c r="J8" s="12">
        <v>12000</v>
      </c>
      <c r="K8" s="16">
        <v>600</v>
      </c>
      <c r="L8" s="12">
        <f>K8+J8</f>
        <v>12600</v>
      </c>
      <c r="M8" s="16">
        <v>630</v>
      </c>
      <c r="N8" s="12">
        <f>M8+L8</f>
        <v>13230</v>
      </c>
      <c r="O8" s="16"/>
      <c r="P8" s="1" t="s">
        <v>103</v>
      </c>
    </row>
    <row r="9" spans="1:16" ht="30" x14ac:dyDescent="0.25">
      <c r="A9" s="2">
        <v>3</v>
      </c>
      <c r="B9" t="s">
        <v>104</v>
      </c>
      <c r="C9" t="s">
        <v>100</v>
      </c>
      <c r="D9">
        <v>52911</v>
      </c>
      <c r="E9">
        <v>63680</v>
      </c>
      <c r="F9" s="16">
        <v>18000</v>
      </c>
      <c r="G9" s="16"/>
      <c r="H9" s="12">
        <f t="shared" ref="H9" si="3">F9+G9</f>
        <v>18000</v>
      </c>
      <c r="I9" s="16">
        <v>2648</v>
      </c>
      <c r="J9" s="12">
        <f t="shared" ref="J9" si="4">I9+H9</f>
        <v>20648</v>
      </c>
      <c r="K9" s="16">
        <v>1445</v>
      </c>
      <c r="L9" s="12">
        <f>K9+J9</f>
        <v>22093</v>
      </c>
      <c r="M9" s="16">
        <v>1547</v>
      </c>
      <c r="N9" s="12">
        <f t="shared" ref="N9:N10" si="5">M9+L9</f>
        <v>23640</v>
      </c>
      <c r="O9" s="16"/>
      <c r="P9" s="1" t="s">
        <v>105</v>
      </c>
    </row>
    <row r="10" spans="1:16" ht="75" x14ac:dyDescent="0.25">
      <c r="A10" s="2">
        <v>4</v>
      </c>
      <c r="B10" s="1" t="s">
        <v>106</v>
      </c>
      <c r="C10" t="s">
        <v>100</v>
      </c>
      <c r="D10">
        <v>52911</v>
      </c>
      <c r="E10">
        <v>63680</v>
      </c>
      <c r="F10" s="16">
        <v>6000</v>
      </c>
      <c r="G10" s="16"/>
      <c r="H10" s="12">
        <f t="shared" ref="H10:H11" si="6">F10+G10</f>
        <v>6000</v>
      </c>
      <c r="I10" s="16"/>
      <c r="J10" s="12">
        <f t="shared" ref="J10" si="7">I10+H10</f>
        <v>6000</v>
      </c>
      <c r="K10" s="16"/>
      <c r="L10" s="12">
        <v>18015</v>
      </c>
      <c r="M10" s="16">
        <v>0</v>
      </c>
      <c r="N10" s="12">
        <f t="shared" si="5"/>
        <v>18015</v>
      </c>
      <c r="O10" s="16"/>
      <c r="P10" s="1" t="s">
        <v>107</v>
      </c>
    </row>
    <row r="11" spans="1:16" ht="45" x14ac:dyDescent="0.25">
      <c r="A11" s="2">
        <v>5</v>
      </c>
      <c r="B11" s="1" t="s">
        <v>108</v>
      </c>
      <c r="C11" t="s">
        <v>100</v>
      </c>
      <c r="D11">
        <v>52911</v>
      </c>
      <c r="E11">
        <v>63680</v>
      </c>
      <c r="F11" s="16">
        <v>6000</v>
      </c>
      <c r="G11" s="16"/>
      <c r="H11" s="12">
        <f t="shared" si="6"/>
        <v>6000</v>
      </c>
      <c r="I11" s="16">
        <v>450</v>
      </c>
      <c r="J11" s="12">
        <f t="shared" ref="J11" si="8">I11+H11</f>
        <v>6450</v>
      </c>
      <c r="K11" s="16">
        <v>0</v>
      </c>
      <c r="L11" s="12">
        <f t="shared" ref="L11" si="9">K11+J11</f>
        <v>6450</v>
      </c>
      <c r="M11" s="16">
        <v>0</v>
      </c>
      <c r="N11" s="12">
        <f t="shared" ref="N11" si="10">M11+L11</f>
        <v>6450</v>
      </c>
      <c r="O11" s="16"/>
      <c r="P11" s="1" t="s">
        <v>109</v>
      </c>
    </row>
    <row r="12" spans="1:16" s="26" customFormat="1" x14ac:dyDescent="0.25">
      <c r="A12" s="25"/>
      <c r="B12" s="59" t="s">
        <v>110</v>
      </c>
      <c r="F12" s="11">
        <v>146613</v>
      </c>
      <c r="G12" s="11">
        <f>SUM(G7:G11)</f>
        <v>0</v>
      </c>
      <c r="H12" s="12">
        <f>F12+G12</f>
        <v>146613</v>
      </c>
      <c r="I12" s="11">
        <f>SUM(I7:I11)</f>
        <v>5746</v>
      </c>
      <c r="J12" s="12">
        <f>H12+I12</f>
        <v>152359</v>
      </c>
      <c r="K12" s="11">
        <f>SUM(K7:K11)</f>
        <v>4772</v>
      </c>
      <c r="L12" s="12">
        <f>J12+K12</f>
        <v>157131</v>
      </c>
      <c r="M12" s="11">
        <f>SUM(M7:M11)</f>
        <v>4986</v>
      </c>
      <c r="N12" s="12">
        <f>L12+M12</f>
        <v>162117</v>
      </c>
      <c r="O12" s="11"/>
      <c r="P12" s="59"/>
    </row>
    <row r="13" spans="1:16" x14ac:dyDescent="0.25">
      <c r="F13" s="16"/>
      <c r="G13" s="16"/>
      <c r="H13" s="12"/>
      <c r="I13" s="16"/>
      <c r="J13" s="12"/>
      <c r="K13" s="16"/>
      <c r="L13" s="12"/>
      <c r="M13" s="16"/>
      <c r="N13" s="12"/>
      <c r="O13" s="16"/>
      <c r="P13" s="1"/>
    </row>
    <row r="14" spans="1:16" x14ac:dyDescent="0.25">
      <c r="F14" s="16"/>
      <c r="G14" s="16"/>
      <c r="H14" s="12"/>
      <c r="I14" s="16"/>
      <c r="J14" s="12"/>
      <c r="K14" s="16"/>
      <c r="L14" s="12"/>
      <c r="M14" s="16"/>
      <c r="N14" s="12"/>
      <c r="O14" s="16"/>
      <c r="P14" s="1"/>
    </row>
    <row r="15" spans="1:16" x14ac:dyDescent="0.25">
      <c r="A15" s="9"/>
      <c r="B15" s="20" t="s">
        <v>48</v>
      </c>
      <c r="C15" s="21"/>
      <c r="D15" s="22"/>
      <c r="E15" s="22"/>
      <c r="F15" s="24">
        <f>F12</f>
        <v>146613</v>
      </c>
      <c r="G15" s="24">
        <f>G12</f>
        <v>0</v>
      </c>
      <c r="H15" s="24">
        <f>F15+G15</f>
        <v>146613</v>
      </c>
      <c r="I15" s="24">
        <f>I12</f>
        <v>5746</v>
      </c>
      <c r="J15" s="24">
        <f>H15+I15</f>
        <v>152359</v>
      </c>
      <c r="K15" s="24">
        <f>K12</f>
        <v>4772</v>
      </c>
      <c r="L15" s="24">
        <f>J15+K15</f>
        <v>157131</v>
      </c>
      <c r="M15" s="24">
        <f>M12</f>
        <v>4986</v>
      </c>
      <c r="N15" s="24">
        <f>L15+M15</f>
        <v>162117</v>
      </c>
      <c r="O15" s="6"/>
      <c r="P15" s="21"/>
    </row>
    <row r="16" spans="1:16" x14ac:dyDescent="0.25">
      <c r="H16" s="12"/>
      <c r="J16" s="12"/>
      <c r="L16" s="12"/>
      <c r="N16" s="12"/>
      <c r="P16" s="1"/>
    </row>
    <row r="17" spans="8:16" x14ac:dyDescent="0.25">
      <c r="H17" s="12"/>
      <c r="J17" s="12"/>
      <c r="L17" s="12"/>
      <c r="N17" s="12"/>
      <c r="P17" s="1"/>
    </row>
    <row r="18" spans="8:16" x14ac:dyDescent="0.25">
      <c r="H18" s="12"/>
      <c r="J18" s="12"/>
      <c r="L18" s="12"/>
      <c r="N18" s="12"/>
      <c r="P18" s="1"/>
    </row>
    <row r="19" spans="8:16" x14ac:dyDescent="0.25">
      <c r="H19" s="12"/>
      <c r="J19" s="12"/>
      <c r="L19" s="12"/>
      <c r="N19" s="12"/>
      <c r="P19" s="1"/>
    </row>
    <row r="20" spans="8:16" x14ac:dyDescent="0.25">
      <c r="H20" s="12"/>
      <c r="J20" s="12"/>
      <c r="L20" s="12"/>
      <c r="N20" s="12"/>
      <c r="P20" s="1"/>
    </row>
    <row r="21" spans="8:16" x14ac:dyDescent="0.25">
      <c r="H21" s="12"/>
      <c r="J21" s="12"/>
      <c r="L21" s="12"/>
      <c r="N21" s="12"/>
      <c r="P21" s="1"/>
    </row>
    <row r="22" spans="8:16" x14ac:dyDescent="0.25">
      <c r="H22" s="12"/>
      <c r="J22" s="12"/>
      <c r="L22" s="12"/>
      <c r="N22" s="12"/>
      <c r="P22" s="1"/>
    </row>
    <row r="23" spans="8:16" x14ac:dyDescent="0.25">
      <c r="H23" s="12"/>
      <c r="J23" s="12"/>
      <c r="L23" s="12"/>
      <c r="N23" s="12"/>
      <c r="P23" s="1"/>
    </row>
    <row r="24" spans="8:16" x14ac:dyDescent="0.25">
      <c r="H24" s="12"/>
      <c r="J24" s="12"/>
      <c r="L24" s="12"/>
      <c r="N24" s="12"/>
      <c r="P24" s="1"/>
    </row>
    <row r="25" spans="8:16" x14ac:dyDescent="0.25">
      <c r="H25" s="12"/>
      <c r="J25" s="12"/>
      <c r="L25" s="12"/>
      <c r="N25" s="12"/>
      <c r="P25" s="1"/>
    </row>
    <row r="26" spans="8:16" x14ac:dyDescent="0.25">
      <c r="H26" s="12"/>
      <c r="J26" s="12"/>
      <c r="L26" s="12"/>
      <c r="N26" s="12"/>
      <c r="P26" s="1"/>
    </row>
    <row r="27" spans="8:16" x14ac:dyDescent="0.25">
      <c r="H27" s="12"/>
      <c r="J27" s="12"/>
      <c r="L27" s="12"/>
      <c r="N27" s="12"/>
      <c r="P27" s="1"/>
    </row>
    <row r="28" spans="8:16" x14ac:dyDescent="0.25">
      <c r="H28" s="12"/>
      <c r="J28" s="12"/>
      <c r="L28" s="12"/>
      <c r="N28" s="12"/>
      <c r="P28" s="1"/>
    </row>
    <row r="29" spans="8:16" x14ac:dyDescent="0.25">
      <c r="H29" s="12"/>
      <c r="J29" s="12"/>
      <c r="L29" s="12"/>
      <c r="N29" s="12"/>
      <c r="P29" s="1"/>
    </row>
    <row r="30" spans="8:16" x14ac:dyDescent="0.25">
      <c r="H30" s="12"/>
      <c r="J30" s="12"/>
      <c r="L30" s="12"/>
      <c r="N30" s="12"/>
      <c r="P30" s="1"/>
    </row>
    <row r="31" spans="8:16" x14ac:dyDescent="0.25">
      <c r="H31" s="12"/>
      <c r="J31" s="12"/>
      <c r="L31" s="12"/>
      <c r="N31" s="12"/>
      <c r="P31" s="1"/>
    </row>
    <row r="32" spans="8:16" x14ac:dyDescent="0.25">
      <c r="H32" s="12"/>
      <c r="J32" s="12"/>
      <c r="L32" s="12"/>
      <c r="N32" s="12"/>
      <c r="P32" s="1"/>
    </row>
    <row r="33" spans="8:16" x14ac:dyDescent="0.25">
      <c r="H33" s="12"/>
      <c r="J33" s="12"/>
      <c r="L33" s="12"/>
      <c r="N33" s="12"/>
      <c r="P33" s="1"/>
    </row>
    <row r="34" spans="8:16" x14ac:dyDescent="0.25">
      <c r="H34" s="12"/>
      <c r="J34" s="12"/>
      <c r="L34" s="12"/>
      <c r="N34" s="12"/>
      <c r="P34" s="1"/>
    </row>
    <row r="35" spans="8:16" x14ac:dyDescent="0.25">
      <c r="H35" s="12"/>
      <c r="J35" s="12"/>
      <c r="L35" s="12"/>
      <c r="N35" s="12"/>
      <c r="P35" s="1"/>
    </row>
    <row r="36" spans="8:16" x14ac:dyDescent="0.25">
      <c r="H36" s="12"/>
      <c r="J36" s="12"/>
      <c r="L36" s="12"/>
      <c r="N36" s="12"/>
      <c r="P36" s="1"/>
    </row>
    <row r="37" spans="8:16" x14ac:dyDescent="0.25">
      <c r="H37" s="12"/>
      <c r="J37" s="12"/>
      <c r="L37" s="12"/>
      <c r="N37" s="12"/>
      <c r="P37" s="1"/>
    </row>
    <row r="38" spans="8:16" x14ac:dyDescent="0.25">
      <c r="H38" s="12"/>
      <c r="J38" s="12"/>
      <c r="L38" s="12"/>
      <c r="N38" s="12"/>
      <c r="P38" s="1"/>
    </row>
    <row r="39" spans="8:16" x14ac:dyDescent="0.25">
      <c r="H39" s="12"/>
      <c r="J39" s="12"/>
      <c r="L39" s="12"/>
      <c r="N39" s="12"/>
      <c r="P39" s="1"/>
    </row>
    <row r="40" spans="8:16" x14ac:dyDescent="0.25">
      <c r="H40" s="12"/>
      <c r="J40" s="12"/>
      <c r="L40" s="12"/>
      <c r="N40" s="12"/>
      <c r="P40" s="1"/>
    </row>
    <row r="41" spans="8:16" x14ac:dyDescent="0.25">
      <c r="H41" s="12"/>
      <c r="J41" s="12"/>
      <c r="L41" s="12"/>
      <c r="N41" s="12"/>
      <c r="P41" s="1"/>
    </row>
    <row r="42" spans="8:16" x14ac:dyDescent="0.25">
      <c r="H42" s="12"/>
      <c r="J42" s="12"/>
      <c r="L42" s="12"/>
      <c r="N42" s="12"/>
      <c r="P42" s="1"/>
    </row>
    <row r="43" spans="8:16" x14ac:dyDescent="0.25">
      <c r="H43" s="12"/>
      <c r="J43" s="12"/>
      <c r="L43" s="12"/>
      <c r="N43" s="12"/>
      <c r="P43" s="1"/>
    </row>
    <row r="44" spans="8:16" x14ac:dyDescent="0.25">
      <c r="H44" s="12"/>
      <c r="J44" s="12"/>
      <c r="L44" s="12"/>
      <c r="N44" s="12"/>
      <c r="P44" s="1"/>
    </row>
    <row r="45" spans="8:16" x14ac:dyDescent="0.25">
      <c r="H45" s="12"/>
      <c r="J45" s="12"/>
      <c r="L45" s="12"/>
      <c r="N45" s="12"/>
      <c r="P45" s="1"/>
    </row>
    <row r="46" spans="8:16" x14ac:dyDescent="0.25">
      <c r="H46" s="12"/>
      <c r="J46" s="12"/>
      <c r="L46" s="12"/>
      <c r="N46" s="12"/>
      <c r="P46" s="1"/>
    </row>
    <row r="47" spans="8:16" x14ac:dyDescent="0.25">
      <c r="H47" s="12"/>
      <c r="J47" s="12"/>
      <c r="L47" s="12"/>
      <c r="N47" s="12"/>
      <c r="P47" s="1"/>
    </row>
    <row r="48" spans="8:16" x14ac:dyDescent="0.25">
      <c r="H48" s="12"/>
      <c r="J48" s="12"/>
      <c r="L48" s="12"/>
      <c r="N48" s="12"/>
      <c r="P48" s="1"/>
    </row>
    <row r="49" spans="8:16" x14ac:dyDescent="0.25">
      <c r="H49" s="12"/>
      <c r="J49" s="12"/>
      <c r="L49" s="12"/>
      <c r="N49" s="12"/>
      <c r="P49" s="1"/>
    </row>
    <row r="50" spans="8:16" x14ac:dyDescent="0.25">
      <c r="H50" s="12"/>
      <c r="J50" s="12"/>
      <c r="L50" s="12"/>
      <c r="N50" s="12"/>
      <c r="P50" s="1"/>
    </row>
    <row r="51" spans="8:16" x14ac:dyDescent="0.25">
      <c r="H51" s="12"/>
      <c r="J51" s="12"/>
      <c r="L51" s="12"/>
      <c r="N51" s="12"/>
      <c r="P51" s="1"/>
    </row>
    <row r="52" spans="8:16" x14ac:dyDescent="0.25">
      <c r="H52" s="12"/>
      <c r="J52" s="12"/>
      <c r="L52" s="12"/>
      <c r="N52" s="12"/>
      <c r="P52" s="1"/>
    </row>
    <row r="53" spans="8:16" x14ac:dyDescent="0.25">
      <c r="H53" s="12"/>
      <c r="J53" s="12"/>
      <c r="L53" s="12"/>
      <c r="N53" s="12"/>
      <c r="P53" s="1"/>
    </row>
    <row r="54" spans="8:16" x14ac:dyDescent="0.25">
      <c r="H54" s="12"/>
      <c r="J54" s="12"/>
      <c r="L54" s="12"/>
      <c r="N54" s="12"/>
      <c r="P54" s="1"/>
    </row>
    <row r="55" spans="8:16" x14ac:dyDescent="0.25">
      <c r="H55" s="12"/>
      <c r="J55" s="12"/>
      <c r="L55" s="12"/>
      <c r="N55" s="12"/>
      <c r="P55" s="1"/>
    </row>
    <row r="56" spans="8:16" x14ac:dyDescent="0.25">
      <c r="H56" s="12"/>
      <c r="J56" s="12"/>
      <c r="L56" s="12"/>
      <c r="N56" s="12"/>
      <c r="P56" s="1"/>
    </row>
    <row r="57" spans="8:16" x14ac:dyDescent="0.25">
      <c r="H57" s="12"/>
      <c r="J57" s="12"/>
      <c r="L57" s="12"/>
      <c r="N57" s="12"/>
      <c r="P57" s="1"/>
    </row>
    <row r="58" spans="8:16" x14ac:dyDescent="0.25">
      <c r="H58" s="12"/>
      <c r="J58" s="12"/>
      <c r="L58" s="12"/>
      <c r="N58" s="12"/>
      <c r="P58" s="1"/>
    </row>
    <row r="59" spans="8:16" x14ac:dyDescent="0.25">
      <c r="H59" s="12"/>
      <c r="J59" s="12"/>
      <c r="L59" s="12"/>
      <c r="N59" s="12"/>
      <c r="P59" s="1"/>
    </row>
    <row r="60" spans="8:16" x14ac:dyDescent="0.25">
      <c r="H60" s="12"/>
      <c r="J60" s="12"/>
      <c r="L60" s="12"/>
      <c r="N60" s="12"/>
      <c r="P60" s="1"/>
    </row>
    <row r="61" spans="8:16" x14ac:dyDescent="0.25">
      <c r="H61" s="12"/>
      <c r="J61" s="12"/>
      <c r="L61" s="12"/>
      <c r="N61" s="12"/>
      <c r="P61" s="1"/>
    </row>
    <row r="62" spans="8:16" x14ac:dyDescent="0.25">
      <c r="H62" s="12"/>
      <c r="J62" s="12"/>
      <c r="L62" s="12"/>
      <c r="N62" s="12"/>
      <c r="P62" s="1"/>
    </row>
    <row r="63" spans="8:16" x14ac:dyDescent="0.25">
      <c r="H63" s="12"/>
      <c r="J63" s="12"/>
      <c r="L63" s="12"/>
      <c r="N63" s="12"/>
      <c r="P63" s="1"/>
    </row>
    <row r="64" spans="8:16" x14ac:dyDescent="0.25">
      <c r="H64" s="12"/>
      <c r="J64" s="12"/>
      <c r="L64" s="12"/>
      <c r="N64" s="12"/>
      <c r="P64" s="1"/>
    </row>
    <row r="65" spans="8:16" x14ac:dyDescent="0.25">
      <c r="H65" s="12"/>
      <c r="J65" s="12"/>
      <c r="L65" s="12"/>
      <c r="N65" s="12"/>
      <c r="P65" s="1"/>
    </row>
    <row r="66" spans="8:16" x14ac:dyDescent="0.25">
      <c r="H66" s="12"/>
      <c r="J66" s="12"/>
      <c r="L66" s="12"/>
      <c r="N66" s="12"/>
      <c r="P66" s="1"/>
    </row>
    <row r="67" spans="8:16" x14ac:dyDescent="0.25">
      <c r="H67" s="12"/>
      <c r="J67" s="12"/>
      <c r="L67" s="12"/>
      <c r="N67" s="12"/>
      <c r="P67" s="1"/>
    </row>
    <row r="68" spans="8:16" x14ac:dyDescent="0.25">
      <c r="H68" s="12"/>
      <c r="J68" s="12"/>
      <c r="L68" s="12"/>
      <c r="N68" s="12"/>
      <c r="P68" s="1"/>
    </row>
    <row r="69" spans="8:16" x14ac:dyDescent="0.25">
      <c r="H69" s="12"/>
      <c r="J69" s="12"/>
      <c r="L69" s="12"/>
      <c r="N69" s="12"/>
      <c r="P69" s="1"/>
    </row>
    <row r="70" spans="8:16" x14ac:dyDescent="0.25">
      <c r="H70" s="12"/>
      <c r="J70" s="12"/>
      <c r="L70" s="12"/>
      <c r="N70" s="12"/>
      <c r="P70" s="1"/>
    </row>
    <row r="71" spans="8:16" x14ac:dyDescent="0.25">
      <c r="H71" s="12"/>
      <c r="J71" s="12"/>
      <c r="L71" s="12"/>
      <c r="N71" s="12"/>
      <c r="P71" s="1"/>
    </row>
    <row r="72" spans="8:16" x14ac:dyDescent="0.25">
      <c r="H72" s="12"/>
      <c r="J72" s="12"/>
      <c r="L72" s="12"/>
      <c r="N72" s="12"/>
      <c r="P72" s="1"/>
    </row>
    <row r="73" spans="8:16" x14ac:dyDescent="0.25">
      <c r="H73" s="12"/>
      <c r="J73" s="12"/>
      <c r="L73" s="12"/>
      <c r="N73" s="12"/>
      <c r="P73" s="1"/>
    </row>
    <row r="74" spans="8:16" x14ac:dyDescent="0.25">
      <c r="H74" s="12"/>
      <c r="J74" s="12"/>
      <c r="L74" s="12"/>
      <c r="N74" s="12"/>
      <c r="P74" s="1"/>
    </row>
    <row r="75" spans="8:16" x14ac:dyDescent="0.25">
      <c r="H75" s="12"/>
      <c r="J75" s="12"/>
      <c r="L75" s="12"/>
      <c r="N75" s="12"/>
      <c r="P75" s="1"/>
    </row>
    <row r="76" spans="8:16" x14ac:dyDescent="0.25">
      <c r="H76" s="12"/>
      <c r="J76" s="12"/>
      <c r="L76" s="12"/>
      <c r="N76" s="12"/>
      <c r="P76" s="1"/>
    </row>
    <row r="77" spans="8:16" x14ac:dyDescent="0.25">
      <c r="H77" s="12"/>
      <c r="J77" s="12"/>
      <c r="L77" s="12"/>
      <c r="N77" s="12"/>
      <c r="P77" s="1"/>
    </row>
    <row r="78" spans="8:16" x14ac:dyDescent="0.25">
      <c r="H78" s="12"/>
      <c r="J78" s="12"/>
      <c r="L78" s="12"/>
      <c r="N78" s="12"/>
      <c r="P78" s="1"/>
    </row>
    <row r="79" spans="8:16" x14ac:dyDescent="0.25">
      <c r="H79" s="12"/>
      <c r="J79" s="12"/>
      <c r="L79" s="12"/>
      <c r="N79" s="12"/>
      <c r="P79" s="1"/>
    </row>
    <row r="80" spans="8:16" x14ac:dyDescent="0.25">
      <c r="H80" s="12"/>
      <c r="J80" s="12"/>
      <c r="L80" s="12"/>
      <c r="N80" s="12"/>
      <c r="P80" s="1"/>
    </row>
    <row r="81" spans="8:16" x14ac:dyDescent="0.25">
      <c r="H81" s="12"/>
      <c r="J81" s="12"/>
      <c r="L81" s="12"/>
      <c r="N81" s="12"/>
      <c r="P81" s="1"/>
    </row>
    <row r="82" spans="8:16" x14ac:dyDescent="0.25">
      <c r="H82" s="12"/>
      <c r="J82" s="12"/>
      <c r="L82" s="12"/>
      <c r="N82" s="12"/>
      <c r="P82" s="1"/>
    </row>
    <row r="83" spans="8:16" x14ac:dyDescent="0.25">
      <c r="H83" s="12"/>
      <c r="J83" s="12"/>
      <c r="L83" s="12"/>
      <c r="N83" s="12"/>
      <c r="P83" s="1"/>
    </row>
    <row r="84" spans="8:16" x14ac:dyDescent="0.25">
      <c r="H84" s="12"/>
      <c r="J84" s="12"/>
      <c r="L84" s="12"/>
      <c r="N84" s="12"/>
      <c r="P84" s="1"/>
    </row>
    <row r="85" spans="8:16" x14ac:dyDescent="0.25">
      <c r="H85" s="12"/>
      <c r="J85" s="12"/>
      <c r="L85" s="12"/>
      <c r="N85" s="12"/>
      <c r="P85" s="1"/>
    </row>
    <row r="86" spans="8:16" x14ac:dyDescent="0.25">
      <c r="H86" s="12"/>
      <c r="J86" s="12"/>
      <c r="L86" s="12"/>
      <c r="N86" s="12"/>
      <c r="P86" s="1"/>
    </row>
    <row r="87" spans="8:16" x14ac:dyDescent="0.25">
      <c r="H87" s="12"/>
      <c r="J87" s="12"/>
      <c r="L87" s="12"/>
      <c r="N87" s="12"/>
      <c r="P87" s="1"/>
    </row>
    <row r="88" spans="8:16" x14ac:dyDescent="0.25">
      <c r="H88" s="12"/>
      <c r="J88" s="12"/>
      <c r="L88" s="12"/>
      <c r="N88" s="12"/>
      <c r="P88" s="1"/>
    </row>
    <row r="89" spans="8:16" x14ac:dyDescent="0.25">
      <c r="H89" s="12"/>
      <c r="J89" s="12"/>
      <c r="L89" s="12"/>
      <c r="N89" s="12"/>
      <c r="P89" s="1"/>
    </row>
    <row r="90" spans="8:16" x14ac:dyDescent="0.25">
      <c r="H90" s="12"/>
      <c r="J90" s="12"/>
      <c r="L90" s="12"/>
      <c r="N90" s="12"/>
      <c r="P90" s="1"/>
    </row>
    <row r="91" spans="8:16" x14ac:dyDescent="0.25">
      <c r="H91" s="12"/>
      <c r="J91" s="12"/>
      <c r="L91" s="12"/>
      <c r="N91" s="12"/>
      <c r="P91" s="1"/>
    </row>
    <row r="92" spans="8:16" x14ac:dyDescent="0.25">
      <c r="H92" s="12"/>
      <c r="J92" s="12"/>
      <c r="L92" s="12"/>
      <c r="N92" s="12"/>
      <c r="P92" s="1"/>
    </row>
    <row r="93" spans="8:16" x14ac:dyDescent="0.25">
      <c r="H93" s="12"/>
      <c r="J93" s="12"/>
      <c r="L93" s="12"/>
      <c r="N93" s="12"/>
      <c r="P93" s="1"/>
    </row>
    <row r="94" spans="8:16" x14ac:dyDescent="0.25">
      <c r="H94" s="12"/>
      <c r="J94" s="12"/>
      <c r="L94" s="12"/>
      <c r="N94" s="12"/>
      <c r="P94" s="1"/>
    </row>
    <row r="95" spans="8:16" x14ac:dyDescent="0.25">
      <c r="H95" s="12"/>
      <c r="J95" s="12"/>
      <c r="L95" s="12"/>
      <c r="N95" s="12"/>
      <c r="P95" s="1"/>
    </row>
    <row r="96" spans="8:16" x14ac:dyDescent="0.25">
      <c r="H96" s="12"/>
      <c r="J96" s="12"/>
      <c r="L96" s="12"/>
      <c r="N96" s="12"/>
      <c r="P96" s="1"/>
    </row>
    <row r="97" spans="8:16" x14ac:dyDescent="0.25">
      <c r="H97" s="12"/>
      <c r="J97" s="12"/>
      <c r="L97" s="12"/>
      <c r="N97" s="12"/>
      <c r="P97" s="1"/>
    </row>
    <row r="98" spans="8:16" x14ac:dyDescent="0.25">
      <c r="H98" s="12"/>
      <c r="J98" s="12"/>
      <c r="L98" s="12"/>
      <c r="N98" s="12"/>
      <c r="P98" s="1"/>
    </row>
    <row r="99" spans="8:16" x14ac:dyDescent="0.25">
      <c r="H99" s="12"/>
      <c r="J99" s="12"/>
      <c r="L99" s="12"/>
      <c r="N99" s="12"/>
      <c r="P99" s="1"/>
    </row>
    <row r="100" spans="8:16" x14ac:dyDescent="0.25">
      <c r="H100" s="12"/>
      <c r="J100" s="12"/>
      <c r="L100" s="12"/>
      <c r="N100" s="12"/>
      <c r="P100" s="1"/>
    </row>
    <row r="101" spans="8:16" x14ac:dyDescent="0.25">
      <c r="H101" s="12"/>
      <c r="J101" s="12"/>
      <c r="L101" s="12"/>
      <c r="N101" s="12"/>
      <c r="P101" s="1"/>
    </row>
    <row r="102" spans="8:16" x14ac:dyDescent="0.25">
      <c r="H102" s="12"/>
      <c r="J102" s="12"/>
      <c r="L102" s="12"/>
      <c r="N102" s="12"/>
      <c r="P102" s="1"/>
    </row>
    <row r="103" spans="8:16" x14ac:dyDescent="0.25">
      <c r="H103" s="12"/>
      <c r="J103" s="12"/>
      <c r="L103" s="12"/>
      <c r="N103" s="12"/>
      <c r="P103" s="1"/>
    </row>
    <row r="104" spans="8:16" x14ac:dyDescent="0.25">
      <c r="H104" s="12"/>
      <c r="J104" s="12"/>
      <c r="L104" s="12"/>
      <c r="N104" s="12"/>
      <c r="P104" s="1"/>
    </row>
    <row r="105" spans="8:16" x14ac:dyDescent="0.25">
      <c r="H105" s="12"/>
      <c r="J105" s="12"/>
      <c r="L105" s="12"/>
      <c r="N105" s="12"/>
      <c r="P105" s="1"/>
    </row>
    <row r="106" spans="8:16" x14ac:dyDescent="0.25">
      <c r="H106" s="12"/>
      <c r="J106" s="12"/>
      <c r="L106" s="12"/>
      <c r="N106" s="12"/>
      <c r="P106" s="1"/>
    </row>
    <row r="107" spans="8:16" x14ac:dyDescent="0.25">
      <c r="H107" s="12"/>
      <c r="J107" s="12"/>
      <c r="L107" s="12"/>
      <c r="N107" s="12"/>
      <c r="P107" s="1"/>
    </row>
    <row r="108" spans="8:16" x14ac:dyDescent="0.25">
      <c r="H108" s="12"/>
      <c r="J108" s="12"/>
      <c r="L108" s="12"/>
      <c r="N108" s="12"/>
      <c r="P108" s="1"/>
    </row>
    <row r="109" spans="8:16" x14ac:dyDescent="0.25">
      <c r="H109" s="12"/>
      <c r="J109" s="12"/>
      <c r="L109" s="12"/>
      <c r="N109" s="12"/>
      <c r="P109" s="1"/>
    </row>
    <row r="110" spans="8:16" x14ac:dyDescent="0.25">
      <c r="H110" s="12"/>
      <c r="J110" s="12"/>
      <c r="L110" s="12"/>
      <c r="N110" s="12"/>
      <c r="P110" s="1"/>
    </row>
    <row r="111" spans="8:16" x14ac:dyDescent="0.25">
      <c r="H111" s="12"/>
      <c r="J111" s="12"/>
      <c r="L111" s="12"/>
      <c r="N111" s="12"/>
      <c r="P111" s="1"/>
    </row>
    <row r="112" spans="8:16" x14ac:dyDescent="0.25">
      <c r="H112" s="12"/>
      <c r="J112" s="12"/>
      <c r="L112" s="12"/>
      <c r="N112" s="12"/>
      <c r="P112" s="1"/>
    </row>
    <row r="113" spans="8:16" x14ac:dyDescent="0.25">
      <c r="H113" s="12"/>
      <c r="J113" s="12"/>
      <c r="L113" s="12"/>
      <c r="N113" s="12"/>
      <c r="P113" s="1"/>
    </row>
    <row r="114" spans="8:16" x14ac:dyDescent="0.25">
      <c r="H114" s="12"/>
      <c r="J114" s="12"/>
      <c r="L114" s="12"/>
      <c r="N114" s="12"/>
      <c r="P114" s="1"/>
    </row>
    <row r="115" spans="8:16" x14ac:dyDescent="0.25">
      <c r="H115" s="12"/>
      <c r="J115" s="12"/>
      <c r="L115" s="12"/>
      <c r="N115" s="12"/>
      <c r="P115" s="1"/>
    </row>
    <row r="116" spans="8:16" x14ac:dyDescent="0.25">
      <c r="H116" s="12"/>
      <c r="J116" s="12"/>
      <c r="L116" s="12"/>
      <c r="N116" s="12"/>
      <c r="P116" s="1"/>
    </row>
    <row r="117" spans="8:16" x14ac:dyDescent="0.25">
      <c r="H117" s="12"/>
      <c r="J117" s="12"/>
      <c r="L117" s="12"/>
      <c r="N117" s="12"/>
      <c r="P117" s="1"/>
    </row>
    <row r="118" spans="8:16" x14ac:dyDescent="0.25">
      <c r="H118" s="12"/>
      <c r="J118" s="12"/>
      <c r="L118" s="12"/>
      <c r="N118" s="12"/>
      <c r="P118" s="1"/>
    </row>
    <row r="119" spans="8:16" x14ac:dyDescent="0.25">
      <c r="H119" s="12"/>
      <c r="J119" s="12"/>
      <c r="L119" s="12"/>
      <c r="N119" s="12"/>
      <c r="P119" s="1"/>
    </row>
    <row r="120" spans="8:16" x14ac:dyDescent="0.25">
      <c r="H120" s="12"/>
      <c r="J120" s="12"/>
      <c r="L120" s="12"/>
      <c r="N120" s="12"/>
      <c r="P120" s="1"/>
    </row>
    <row r="121" spans="8:16" x14ac:dyDescent="0.25">
      <c r="H121" s="12"/>
      <c r="J121" s="12"/>
      <c r="L121" s="12"/>
      <c r="N121" s="12"/>
      <c r="P121" s="1"/>
    </row>
    <row r="122" spans="8:16" x14ac:dyDescent="0.25">
      <c r="H122" s="12"/>
      <c r="J122" s="12"/>
      <c r="L122" s="12"/>
      <c r="N122" s="12"/>
      <c r="P122" s="1"/>
    </row>
    <row r="123" spans="8:16" x14ac:dyDescent="0.25">
      <c r="H123" s="12"/>
      <c r="J123" s="12"/>
      <c r="L123" s="12"/>
      <c r="N123" s="12"/>
      <c r="P123" s="1"/>
    </row>
    <row r="124" spans="8:16" x14ac:dyDescent="0.25">
      <c r="H124" s="12"/>
      <c r="J124" s="12"/>
      <c r="L124" s="12"/>
      <c r="N124" s="12"/>
      <c r="P124" s="1"/>
    </row>
    <row r="125" spans="8:16" x14ac:dyDescent="0.25">
      <c r="H125" s="12"/>
      <c r="J125" s="12"/>
      <c r="L125" s="12"/>
      <c r="N125" s="12"/>
      <c r="P125" s="1"/>
    </row>
    <row r="126" spans="8:16" x14ac:dyDescent="0.25">
      <c r="H126" s="12"/>
      <c r="J126" s="12"/>
      <c r="L126" s="12"/>
      <c r="N126" s="12"/>
      <c r="P126" s="1"/>
    </row>
    <row r="127" spans="8:16" x14ac:dyDescent="0.25">
      <c r="H127" s="12"/>
      <c r="J127" s="12"/>
      <c r="L127" s="12"/>
      <c r="N127" s="12"/>
      <c r="P127" s="1"/>
    </row>
    <row r="128" spans="8:16" x14ac:dyDescent="0.25">
      <c r="H128" s="12"/>
      <c r="J128" s="12"/>
      <c r="L128" s="12"/>
      <c r="N128" s="12"/>
      <c r="P128" s="1"/>
    </row>
    <row r="129" spans="8:16" x14ac:dyDescent="0.25">
      <c r="H129" s="12"/>
      <c r="J129" s="12"/>
      <c r="L129" s="12"/>
      <c r="N129" s="12"/>
      <c r="P129" s="1"/>
    </row>
    <row r="130" spans="8:16" x14ac:dyDescent="0.25">
      <c r="H130" s="12"/>
      <c r="J130" s="12"/>
      <c r="L130" s="12"/>
      <c r="N130" s="12"/>
      <c r="P130" s="1"/>
    </row>
    <row r="131" spans="8:16" x14ac:dyDescent="0.25">
      <c r="H131" s="12"/>
      <c r="J131" s="12"/>
      <c r="L131" s="12"/>
      <c r="N131" s="12"/>
      <c r="P131" s="1"/>
    </row>
    <row r="132" spans="8:16" x14ac:dyDescent="0.25">
      <c r="H132" s="12"/>
      <c r="J132" s="12"/>
      <c r="L132" s="12"/>
      <c r="N132" s="12"/>
      <c r="P132" s="1"/>
    </row>
    <row r="133" spans="8:16" x14ac:dyDescent="0.25">
      <c r="H133" s="12"/>
      <c r="J133" s="12"/>
      <c r="L133" s="12"/>
      <c r="N133" s="12"/>
      <c r="P133" s="1"/>
    </row>
    <row r="134" spans="8:16" x14ac:dyDescent="0.25">
      <c r="H134" s="12"/>
      <c r="J134" s="12"/>
      <c r="L134" s="12"/>
      <c r="N134" s="12"/>
      <c r="P134" s="1"/>
    </row>
    <row r="135" spans="8:16" x14ac:dyDescent="0.25">
      <c r="H135" s="12"/>
      <c r="J135" s="12"/>
      <c r="L135" s="12"/>
      <c r="N135" s="12"/>
      <c r="P135" s="1"/>
    </row>
    <row r="136" spans="8:16" x14ac:dyDescent="0.25">
      <c r="H136" s="12"/>
      <c r="J136" s="12"/>
      <c r="L136" s="12"/>
      <c r="N136" s="12"/>
      <c r="P136" s="1"/>
    </row>
    <row r="137" spans="8:16" x14ac:dyDescent="0.25">
      <c r="H137" s="12"/>
      <c r="J137" s="12"/>
      <c r="L137" s="12"/>
      <c r="N137" s="12"/>
      <c r="P137" s="1"/>
    </row>
    <row r="138" spans="8:16" x14ac:dyDescent="0.25">
      <c r="H138" s="12"/>
      <c r="J138" s="12"/>
      <c r="L138" s="12"/>
      <c r="N138" s="12"/>
      <c r="P138" s="1"/>
    </row>
    <row r="139" spans="8:16" x14ac:dyDescent="0.25">
      <c r="H139" s="12"/>
      <c r="J139" s="12"/>
      <c r="L139" s="12"/>
      <c r="N139" s="12"/>
      <c r="P139" s="1"/>
    </row>
    <row r="140" spans="8:16" x14ac:dyDescent="0.25">
      <c r="H140" s="12"/>
      <c r="J140" s="12"/>
      <c r="L140" s="12"/>
      <c r="N140" s="12"/>
      <c r="P140" s="1"/>
    </row>
    <row r="141" spans="8:16" x14ac:dyDescent="0.25">
      <c r="H141" s="12"/>
      <c r="J141" s="12"/>
      <c r="L141" s="12"/>
      <c r="N141" s="12"/>
      <c r="P141" s="1"/>
    </row>
    <row r="142" spans="8:16" x14ac:dyDescent="0.25">
      <c r="H142" s="12"/>
      <c r="J142" s="12"/>
      <c r="L142" s="12"/>
      <c r="N142" s="12"/>
      <c r="P142" s="1"/>
    </row>
    <row r="143" spans="8:16" x14ac:dyDescent="0.25">
      <c r="H143" s="12"/>
      <c r="J143" s="12"/>
      <c r="L143" s="12"/>
      <c r="N143" s="12"/>
      <c r="P143" s="1"/>
    </row>
    <row r="144" spans="8:16" x14ac:dyDescent="0.25">
      <c r="H144" s="12"/>
      <c r="J144" s="12"/>
      <c r="L144" s="12"/>
      <c r="N144" s="12"/>
      <c r="P144" s="1"/>
    </row>
    <row r="145" spans="8:16" x14ac:dyDescent="0.25">
      <c r="H145" s="12"/>
      <c r="J145" s="12"/>
      <c r="L145" s="12"/>
      <c r="N145" s="12"/>
      <c r="P145" s="1"/>
    </row>
    <row r="146" spans="8:16" x14ac:dyDescent="0.25">
      <c r="H146" s="12"/>
      <c r="J146" s="12"/>
      <c r="L146" s="12"/>
      <c r="N146" s="12"/>
      <c r="P146" s="1"/>
    </row>
    <row r="147" spans="8:16" x14ac:dyDescent="0.25">
      <c r="H147" s="12"/>
      <c r="J147" s="12"/>
      <c r="L147" s="12"/>
      <c r="N147" s="12"/>
      <c r="P147" s="1"/>
    </row>
    <row r="148" spans="8:16" x14ac:dyDescent="0.25">
      <c r="H148" s="12"/>
      <c r="J148" s="12"/>
      <c r="L148" s="12"/>
      <c r="N148" s="12"/>
      <c r="P148" s="1"/>
    </row>
    <row r="149" spans="8:16" x14ac:dyDescent="0.25">
      <c r="H149" s="12"/>
      <c r="J149" s="12"/>
      <c r="L149" s="12"/>
      <c r="N149" s="12"/>
      <c r="P149" s="1"/>
    </row>
    <row r="150" spans="8:16" x14ac:dyDescent="0.25">
      <c r="H150" s="12"/>
      <c r="J150" s="12"/>
      <c r="L150" s="12"/>
      <c r="N150" s="12"/>
      <c r="P150" s="1"/>
    </row>
    <row r="151" spans="8:16" x14ac:dyDescent="0.25">
      <c r="H151" s="12"/>
      <c r="J151" s="12"/>
      <c r="L151" s="12"/>
      <c r="N151" s="12"/>
      <c r="P151" s="1"/>
    </row>
    <row r="152" spans="8:16" x14ac:dyDescent="0.25">
      <c r="H152" s="12"/>
      <c r="J152" s="12"/>
      <c r="L152" s="12"/>
      <c r="N152" s="12"/>
      <c r="P152" s="1"/>
    </row>
    <row r="153" spans="8:16" x14ac:dyDescent="0.25">
      <c r="H153" s="12"/>
      <c r="J153" s="12"/>
      <c r="L153" s="12"/>
      <c r="N153" s="12"/>
      <c r="P153" s="1"/>
    </row>
    <row r="154" spans="8:16" x14ac:dyDescent="0.25">
      <c r="H154" s="12"/>
      <c r="J154" s="12"/>
      <c r="L154" s="12"/>
      <c r="N154" s="12"/>
      <c r="P154" s="1"/>
    </row>
    <row r="155" spans="8:16" x14ac:dyDescent="0.25">
      <c r="H155" s="12"/>
      <c r="J155" s="12"/>
      <c r="L155" s="12"/>
      <c r="N155" s="12"/>
      <c r="P155" s="1"/>
    </row>
    <row r="156" spans="8:16" x14ac:dyDescent="0.25">
      <c r="H156" s="12"/>
      <c r="J156" s="12"/>
      <c r="L156" s="12"/>
      <c r="N156" s="12"/>
      <c r="P156" s="1"/>
    </row>
    <row r="157" spans="8:16" x14ac:dyDescent="0.25">
      <c r="H157" s="12"/>
      <c r="J157" s="12"/>
      <c r="L157" s="12"/>
      <c r="N157" s="12"/>
      <c r="P157" s="1"/>
    </row>
    <row r="158" spans="8:16" x14ac:dyDescent="0.25">
      <c r="H158" s="12"/>
      <c r="J158" s="12"/>
      <c r="L158" s="12"/>
      <c r="N158" s="12"/>
      <c r="P158" s="1"/>
    </row>
    <row r="159" spans="8:16" x14ac:dyDescent="0.25">
      <c r="H159" s="12"/>
      <c r="J159" s="12"/>
      <c r="L159" s="12"/>
      <c r="N159" s="12"/>
      <c r="P159" s="1"/>
    </row>
    <row r="160" spans="8:16" x14ac:dyDescent="0.25">
      <c r="H160" s="12"/>
      <c r="J160" s="12"/>
      <c r="L160" s="12"/>
      <c r="N160" s="12"/>
      <c r="P160" s="1"/>
    </row>
    <row r="161" spans="8:16" x14ac:dyDescent="0.25">
      <c r="H161" s="12"/>
      <c r="J161" s="12"/>
      <c r="L161" s="12"/>
      <c r="N161" s="12"/>
      <c r="P161" s="1"/>
    </row>
    <row r="162" spans="8:16" x14ac:dyDescent="0.25">
      <c r="H162" s="12"/>
      <c r="J162" s="12"/>
      <c r="L162" s="12"/>
      <c r="N162" s="12"/>
      <c r="P162" s="1"/>
    </row>
    <row r="163" spans="8:16" x14ac:dyDescent="0.25">
      <c r="H163" s="12"/>
      <c r="J163" s="12"/>
      <c r="L163" s="12"/>
      <c r="N163" s="12"/>
      <c r="P163" s="1"/>
    </row>
    <row r="164" spans="8:16" x14ac:dyDescent="0.25">
      <c r="H164" s="12"/>
      <c r="J164" s="12"/>
      <c r="L164" s="12"/>
      <c r="N164" s="12"/>
      <c r="P164" s="1"/>
    </row>
    <row r="165" spans="8:16" x14ac:dyDescent="0.25">
      <c r="H165" s="12"/>
      <c r="J165" s="12"/>
      <c r="L165" s="12"/>
      <c r="N165" s="12"/>
      <c r="P165" s="1"/>
    </row>
    <row r="166" spans="8:16" x14ac:dyDescent="0.25">
      <c r="H166" s="12"/>
      <c r="J166" s="12"/>
      <c r="L166" s="12"/>
      <c r="N166" s="12"/>
      <c r="P166" s="1"/>
    </row>
    <row r="167" spans="8:16" x14ac:dyDescent="0.25">
      <c r="H167" s="12"/>
      <c r="J167" s="12"/>
      <c r="L167" s="12"/>
      <c r="N167" s="12"/>
      <c r="P167" s="1"/>
    </row>
    <row r="168" spans="8:16" x14ac:dyDescent="0.25">
      <c r="H168" s="12"/>
      <c r="J168" s="12"/>
      <c r="L168" s="12"/>
      <c r="N168" s="12"/>
      <c r="P168" s="1"/>
    </row>
    <row r="169" spans="8:16" x14ac:dyDescent="0.25">
      <c r="H169" s="12"/>
      <c r="J169" s="12"/>
      <c r="L169" s="12"/>
      <c r="N169" s="12"/>
      <c r="P169" s="1"/>
    </row>
    <row r="170" spans="8:16" x14ac:dyDescent="0.25">
      <c r="H170" s="12"/>
      <c r="J170" s="12"/>
      <c r="L170" s="12"/>
      <c r="N170" s="12"/>
      <c r="P170" s="1"/>
    </row>
    <row r="171" spans="8:16" x14ac:dyDescent="0.25">
      <c r="H171" s="12"/>
      <c r="J171" s="12"/>
      <c r="L171" s="12"/>
      <c r="N171" s="12"/>
      <c r="P171" s="1"/>
    </row>
    <row r="172" spans="8:16" x14ac:dyDescent="0.25">
      <c r="H172" s="12"/>
      <c r="J172" s="12"/>
      <c r="L172" s="12"/>
      <c r="N172" s="12"/>
      <c r="P172" s="1"/>
    </row>
    <row r="173" spans="8:16" x14ac:dyDescent="0.25">
      <c r="H173" s="12"/>
      <c r="J173" s="12"/>
      <c r="L173" s="12"/>
      <c r="N173" s="12"/>
      <c r="P173" s="1"/>
    </row>
    <row r="174" spans="8:16" x14ac:dyDescent="0.25">
      <c r="H174" s="12"/>
      <c r="J174" s="12"/>
      <c r="L174" s="12"/>
      <c r="N174" s="12"/>
      <c r="P174" s="1"/>
    </row>
    <row r="175" spans="8:16" x14ac:dyDescent="0.25">
      <c r="H175" s="12"/>
      <c r="J175" s="12"/>
      <c r="L175" s="12"/>
      <c r="N175" s="12"/>
      <c r="P175" s="1"/>
    </row>
    <row r="176" spans="8:16" x14ac:dyDescent="0.25">
      <c r="H176" s="12"/>
      <c r="J176" s="12"/>
      <c r="L176" s="12"/>
      <c r="N176" s="12"/>
      <c r="P176" s="1"/>
    </row>
    <row r="177" spans="8:16" x14ac:dyDescent="0.25">
      <c r="H177" s="12"/>
      <c r="J177" s="12"/>
      <c r="L177" s="12"/>
      <c r="N177" s="12"/>
      <c r="P177" s="1"/>
    </row>
    <row r="178" spans="8:16" x14ac:dyDescent="0.25">
      <c r="H178" s="12"/>
      <c r="J178" s="12"/>
      <c r="L178" s="12"/>
      <c r="N178" s="12"/>
      <c r="P178" s="1"/>
    </row>
    <row r="179" spans="8:16" x14ac:dyDescent="0.25">
      <c r="H179" s="12"/>
      <c r="J179" s="12"/>
      <c r="L179" s="12"/>
      <c r="N179" s="12"/>
      <c r="P179" s="1"/>
    </row>
    <row r="180" spans="8:16" x14ac:dyDescent="0.25">
      <c r="H180" s="12"/>
      <c r="J180" s="12"/>
      <c r="L180" s="12"/>
      <c r="N180" s="12"/>
      <c r="P180" s="1"/>
    </row>
    <row r="181" spans="8:16" x14ac:dyDescent="0.25">
      <c r="H181" s="12"/>
      <c r="J181" s="12"/>
      <c r="L181" s="12"/>
      <c r="N181" s="12"/>
      <c r="P181" s="1"/>
    </row>
    <row r="182" spans="8:16" x14ac:dyDescent="0.25">
      <c r="H182" s="12"/>
      <c r="J182" s="12"/>
      <c r="L182" s="12"/>
      <c r="N182" s="12"/>
      <c r="P182" s="1"/>
    </row>
    <row r="183" spans="8:16" x14ac:dyDescent="0.25">
      <c r="H183" s="12"/>
      <c r="J183" s="12"/>
      <c r="L183" s="12"/>
      <c r="N183" s="12"/>
      <c r="P183" s="1"/>
    </row>
    <row r="184" spans="8:16" x14ac:dyDescent="0.25">
      <c r="H184" s="12"/>
      <c r="J184" s="12"/>
      <c r="L184" s="12"/>
      <c r="N184" s="12"/>
      <c r="P184" s="1"/>
    </row>
    <row r="185" spans="8:16" x14ac:dyDescent="0.25">
      <c r="H185" s="12"/>
      <c r="J185" s="12"/>
      <c r="L185" s="12"/>
      <c r="N185" s="12"/>
      <c r="P185" s="1"/>
    </row>
    <row r="186" spans="8:16" x14ac:dyDescent="0.25">
      <c r="H186" s="12"/>
      <c r="J186" s="12"/>
      <c r="L186" s="12"/>
      <c r="N186" s="12"/>
      <c r="P186" s="1"/>
    </row>
    <row r="187" spans="8:16" x14ac:dyDescent="0.25">
      <c r="H187" s="12"/>
      <c r="J187" s="12"/>
      <c r="L187" s="12"/>
      <c r="N187" s="12"/>
      <c r="P187" s="1"/>
    </row>
    <row r="188" spans="8:16" x14ac:dyDescent="0.25">
      <c r="H188" s="12"/>
      <c r="J188" s="12"/>
      <c r="L188" s="12"/>
      <c r="N188" s="12"/>
      <c r="P188" s="1"/>
    </row>
    <row r="189" spans="8:16" x14ac:dyDescent="0.25">
      <c r="H189" s="12"/>
      <c r="J189" s="12"/>
      <c r="L189" s="12"/>
      <c r="N189" s="12"/>
      <c r="P189" s="1"/>
    </row>
    <row r="190" spans="8:16" x14ac:dyDescent="0.25">
      <c r="H190" s="12"/>
      <c r="J190" s="12"/>
      <c r="L190" s="12"/>
      <c r="N190" s="12"/>
      <c r="P190" s="1"/>
    </row>
    <row r="191" spans="8:16" x14ac:dyDescent="0.25">
      <c r="H191" s="12"/>
      <c r="J191" s="12"/>
      <c r="L191" s="12"/>
      <c r="N191" s="12"/>
      <c r="P191" s="1"/>
    </row>
    <row r="192" spans="8:16" x14ac:dyDescent="0.25">
      <c r="H192" s="12"/>
      <c r="J192" s="12"/>
      <c r="L192" s="12"/>
      <c r="N192" s="12"/>
      <c r="P192" s="1"/>
    </row>
    <row r="193" spans="8:16" x14ac:dyDescent="0.25">
      <c r="H193" s="12"/>
      <c r="J193" s="12"/>
      <c r="L193" s="12"/>
      <c r="N193" s="12"/>
      <c r="P193" s="1"/>
    </row>
    <row r="194" spans="8:16" x14ac:dyDescent="0.25">
      <c r="H194" s="12"/>
      <c r="J194" s="12"/>
      <c r="L194" s="12"/>
      <c r="N194" s="12"/>
      <c r="P194" s="1"/>
    </row>
    <row r="195" spans="8:16" x14ac:dyDescent="0.25">
      <c r="H195" s="12"/>
      <c r="J195" s="12"/>
      <c r="L195" s="12"/>
      <c r="N195" s="12"/>
      <c r="P195" s="1"/>
    </row>
    <row r="196" spans="8:16" x14ac:dyDescent="0.25">
      <c r="H196" s="12"/>
      <c r="J196" s="12"/>
      <c r="L196" s="12"/>
      <c r="N196" s="12"/>
      <c r="P196" s="1"/>
    </row>
    <row r="197" spans="8:16" x14ac:dyDescent="0.25">
      <c r="H197" s="12"/>
      <c r="J197" s="12"/>
      <c r="L197" s="12"/>
      <c r="N197" s="12"/>
      <c r="P197" s="1"/>
    </row>
    <row r="198" spans="8:16" x14ac:dyDescent="0.25">
      <c r="H198" s="12"/>
      <c r="J198" s="12"/>
      <c r="L198" s="12"/>
      <c r="N198" s="12"/>
      <c r="P198" s="1"/>
    </row>
    <row r="199" spans="8:16" x14ac:dyDescent="0.25">
      <c r="H199" s="12"/>
      <c r="J199" s="12"/>
      <c r="L199" s="12"/>
      <c r="N199" s="12"/>
      <c r="P199" s="1"/>
    </row>
    <row r="200" spans="8:16" x14ac:dyDescent="0.25">
      <c r="H200" s="12"/>
      <c r="J200" s="12"/>
      <c r="L200" s="12"/>
      <c r="N200" s="12"/>
      <c r="P200" s="1"/>
    </row>
    <row r="201" spans="8:16" x14ac:dyDescent="0.25">
      <c r="H201" s="12"/>
      <c r="J201" s="12"/>
      <c r="L201" s="12"/>
      <c r="N201" s="12"/>
      <c r="P201" s="1"/>
    </row>
    <row r="202" spans="8:16" x14ac:dyDescent="0.25">
      <c r="H202" s="12"/>
      <c r="J202" s="12"/>
      <c r="L202" s="12"/>
      <c r="N202" s="12"/>
      <c r="P202" s="1"/>
    </row>
    <row r="203" spans="8:16" x14ac:dyDescent="0.25">
      <c r="H203" s="12"/>
      <c r="J203" s="12"/>
      <c r="L203" s="12"/>
      <c r="N203" s="12"/>
      <c r="P203" s="1"/>
    </row>
    <row r="204" spans="8:16" x14ac:dyDescent="0.25">
      <c r="H204" s="12"/>
      <c r="J204" s="12"/>
      <c r="L204" s="12"/>
      <c r="N204" s="12"/>
      <c r="P204" s="1"/>
    </row>
    <row r="205" spans="8:16" x14ac:dyDescent="0.25">
      <c r="H205" s="12"/>
      <c r="J205" s="12"/>
      <c r="L205" s="12"/>
      <c r="N205" s="12"/>
      <c r="P205" s="1"/>
    </row>
    <row r="206" spans="8:16" x14ac:dyDescent="0.25">
      <c r="H206" s="12"/>
      <c r="J206" s="12"/>
      <c r="L206" s="12"/>
      <c r="N206" s="12"/>
      <c r="P206" s="1"/>
    </row>
    <row r="207" spans="8:16" x14ac:dyDescent="0.25">
      <c r="H207" s="12"/>
      <c r="J207" s="12"/>
      <c r="L207" s="12"/>
      <c r="N207" s="12"/>
      <c r="P207" s="1"/>
    </row>
    <row r="208" spans="8:16" x14ac:dyDescent="0.25">
      <c r="H208" s="12"/>
      <c r="J208" s="12"/>
      <c r="L208" s="12"/>
      <c r="N208" s="12"/>
      <c r="P208" s="1"/>
    </row>
    <row r="209" spans="8:16" x14ac:dyDescent="0.25">
      <c r="H209" s="12"/>
      <c r="J209" s="12"/>
      <c r="L209" s="12"/>
      <c r="N209" s="12"/>
      <c r="P209" s="1"/>
    </row>
    <row r="210" spans="8:16" x14ac:dyDescent="0.25">
      <c r="H210" s="12"/>
      <c r="J210" s="12"/>
      <c r="L210" s="12"/>
      <c r="N210" s="12"/>
      <c r="P210" s="1"/>
    </row>
    <row r="211" spans="8:16" x14ac:dyDescent="0.25">
      <c r="H211" s="12"/>
      <c r="J211" s="12"/>
      <c r="L211" s="12"/>
      <c r="N211" s="12"/>
      <c r="P211" s="1"/>
    </row>
    <row r="212" spans="8:16" x14ac:dyDescent="0.25">
      <c r="H212" s="12"/>
      <c r="J212" s="12"/>
      <c r="L212" s="12"/>
      <c r="N212" s="12"/>
      <c r="P212" s="1"/>
    </row>
    <row r="213" spans="8:16" x14ac:dyDescent="0.25">
      <c r="H213" s="12"/>
      <c r="J213" s="12"/>
      <c r="L213" s="12"/>
      <c r="N213" s="12"/>
      <c r="P213" s="1"/>
    </row>
    <row r="214" spans="8:16" x14ac:dyDescent="0.25">
      <c r="H214" s="12"/>
      <c r="J214" s="12"/>
      <c r="L214" s="12"/>
      <c r="N214" s="12"/>
      <c r="P214" s="1"/>
    </row>
    <row r="215" spans="8:16" x14ac:dyDescent="0.25">
      <c r="H215" s="12"/>
      <c r="J215" s="12"/>
      <c r="L215" s="12"/>
      <c r="N215" s="12"/>
      <c r="P215" s="1"/>
    </row>
    <row r="216" spans="8:16" x14ac:dyDescent="0.25">
      <c r="H216" s="12"/>
      <c r="J216" s="12"/>
      <c r="L216" s="12"/>
      <c r="N216" s="12"/>
      <c r="P216" s="1"/>
    </row>
    <row r="217" spans="8:16" x14ac:dyDescent="0.25">
      <c r="H217" s="12"/>
      <c r="J217" s="12"/>
      <c r="L217" s="12"/>
      <c r="N217" s="12"/>
      <c r="P217" s="1"/>
    </row>
    <row r="218" spans="8:16" x14ac:dyDescent="0.25">
      <c r="H218" s="12"/>
      <c r="J218" s="12"/>
      <c r="L218" s="12"/>
      <c r="N218" s="12"/>
      <c r="P218" s="1"/>
    </row>
    <row r="219" spans="8:16" x14ac:dyDescent="0.25">
      <c r="H219" s="12"/>
      <c r="J219" s="12"/>
      <c r="L219" s="12"/>
      <c r="N219" s="12"/>
      <c r="P219" s="1"/>
    </row>
    <row r="220" spans="8:16" x14ac:dyDescent="0.25">
      <c r="H220" s="12"/>
      <c r="J220" s="12"/>
      <c r="L220" s="12"/>
      <c r="N220" s="12"/>
      <c r="P220" s="1"/>
    </row>
    <row r="221" spans="8:16" x14ac:dyDescent="0.25">
      <c r="H221" s="12"/>
      <c r="J221" s="12"/>
      <c r="L221" s="12"/>
      <c r="N221" s="12"/>
      <c r="P221" s="1"/>
    </row>
    <row r="222" spans="8:16" x14ac:dyDescent="0.25">
      <c r="H222" s="12"/>
      <c r="J222" s="12"/>
      <c r="L222" s="12"/>
      <c r="N222" s="12"/>
      <c r="P222" s="1"/>
    </row>
    <row r="223" spans="8:16" x14ac:dyDescent="0.25">
      <c r="H223" s="12"/>
      <c r="J223" s="12"/>
      <c r="L223" s="12"/>
      <c r="N223" s="12"/>
      <c r="P223" s="1"/>
    </row>
    <row r="224" spans="8:16" x14ac:dyDescent="0.25">
      <c r="H224" s="12"/>
      <c r="J224" s="12"/>
      <c r="L224" s="12"/>
      <c r="N224" s="12"/>
      <c r="P224" s="1"/>
    </row>
    <row r="225" spans="8:16" x14ac:dyDescent="0.25">
      <c r="H225" s="12"/>
      <c r="J225" s="12"/>
      <c r="L225" s="12"/>
      <c r="N225" s="12"/>
      <c r="P225" s="1"/>
    </row>
    <row r="226" spans="8:16" x14ac:dyDescent="0.25">
      <c r="H226" s="12"/>
      <c r="J226" s="12"/>
      <c r="L226" s="12"/>
      <c r="N226" s="12"/>
      <c r="P226" s="1"/>
    </row>
    <row r="227" spans="8:16" x14ac:dyDescent="0.25">
      <c r="H227" s="12"/>
      <c r="J227" s="12"/>
      <c r="L227" s="12"/>
      <c r="N227" s="12"/>
      <c r="P227" s="1"/>
    </row>
    <row r="228" spans="8:16" x14ac:dyDescent="0.25">
      <c r="H228" s="12"/>
      <c r="J228" s="12"/>
      <c r="L228" s="12"/>
      <c r="N228" s="12"/>
      <c r="P228" s="1"/>
    </row>
    <row r="229" spans="8:16" x14ac:dyDescent="0.25">
      <c r="H229" s="12"/>
      <c r="J229" s="12"/>
      <c r="L229" s="12"/>
      <c r="N229" s="12"/>
      <c r="P229" s="1"/>
    </row>
    <row r="230" spans="8:16" x14ac:dyDescent="0.25">
      <c r="H230" s="12"/>
      <c r="J230" s="12"/>
      <c r="L230" s="12"/>
      <c r="N230" s="12"/>
      <c r="P230" s="1"/>
    </row>
    <row r="231" spans="8:16" x14ac:dyDescent="0.25">
      <c r="H231" s="12"/>
      <c r="J231" s="12"/>
      <c r="L231" s="12"/>
      <c r="N231" s="12"/>
      <c r="P231" s="1"/>
    </row>
    <row r="232" spans="8:16" x14ac:dyDescent="0.25">
      <c r="H232" s="12"/>
      <c r="J232" s="12"/>
      <c r="L232" s="12"/>
      <c r="N232" s="12"/>
      <c r="P232" s="1"/>
    </row>
    <row r="233" spans="8:16" x14ac:dyDescent="0.25">
      <c r="H233" s="12"/>
      <c r="J233" s="12"/>
      <c r="L233" s="12"/>
      <c r="N233" s="12"/>
      <c r="P233" s="1"/>
    </row>
    <row r="234" spans="8:16" x14ac:dyDescent="0.25">
      <c r="H234" s="12"/>
      <c r="J234" s="12"/>
      <c r="L234" s="12"/>
      <c r="N234" s="12"/>
      <c r="P234" s="1"/>
    </row>
    <row r="235" spans="8:16" x14ac:dyDescent="0.25">
      <c r="H235" s="12"/>
      <c r="J235" s="12"/>
      <c r="L235" s="12"/>
      <c r="N235" s="12"/>
      <c r="P235" s="1"/>
    </row>
    <row r="236" spans="8:16" x14ac:dyDescent="0.25">
      <c r="H236" s="12"/>
      <c r="J236" s="12"/>
      <c r="L236" s="12"/>
      <c r="N236" s="12"/>
      <c r="P236" s="1"/>
    </row>
    <row r="237" spans="8:16" x14ac:dyDescent="0.25">
      <c r="H237" s="12"/>
      <c r="J237" s="12"/>
      <c r="L237" s="12"/>
      <c r="N237" s="12"/>
      <c r="P237" s="1"/>
    </row>
    <row r="238" spans="8:16" x14ac:dyDescent="0.25">
      <c r="H238" s="12"/>
      <c r="J238" s="12"/>
      <c r="L238" s="12"/>
      <c r="N238" s="12"/>
      <c r="P238" s="1"/>
    </row>
    <row r="239" spans="8:16" x14ac:dyDescent="0.25">
      <c r="H239" s="12"/>
      <c r="J239" s="12"/>
      <c r="L239" s="12"/>
      <c r="N239" s="12"/>
      <c r="P239" s="1"/>
    </row>
    <row r="240" spans="8:16" x14ac:dyDescent="0.25">
      <c r="H240" s="12"/>
      <c r="J240" s="12"/>
      <c r="L240" s="12"/>
      <c r="N240" s="12"/>
      <c r="P240" s="1"/>
    </row>
    <row r="241" spans="8:16" x14ac:dyDescent="0.25">
      <c r="H241" s="12"/>
      <c r="J241" s="12"/>
      <c r="L241" s="12"/>
      <c r="N241" s="12"/>
      <c r="P241" s="1"/>
    </row>
    <row r="242" spans="8:16" x14ac:dyDescent="0.25">
      <c r="H242" s="12"/>
      <c r="J242" s="12"/>
      <c r="L242" s="12"/>
      <c r="N242" s="12"/>
      <c r="P242" s="1"/>
    </row>
    <row r="243" spans="8:16" x14ac:dyDescent="0.25">
      <c r="H243" s="12"/>
      <c r="J243" s="12"/>
      <c r="L243" s="12"/>
      <c r="N243" s="12"/>
      <c r="P243" s="1"/>
    </row>
    <row r="244" spans="8:16" x14ac:dyDescent="0.25">
      <c r="H244" s="12"/>
      <c r="J244" s="12"/>
      <c r="L244" s="12"/>
      <c r="N244" s="12"/>
      <c r="P244" s="1"/>
    </row>
    <row r="245" spans="8:16" x14ac:dyDescent="0.25">
      <c r="H245" s="12"/>
      <c r="J245" s="12"/>
      <c r="L245" s="12"/>
      <c r="N245" s="12"/>
      <c r="P245" s="1"/>
    </row>
    <row r="246" spans="8:16" x14ac:dyDescent="0.25">
      <c r="H246" s="12"/>
      <c r="J246" s="12"/>
      <c r="L246" s="12"/>
      <c r="N246" s="12"/>
      <c r="P246" s="1"/>
    </row>
    <row r="247" spans="8:16" x14ac:dyDescent="0.25">
      <c r="H247" s="12"/>
      <c r="J247" s="12"/>
      <c r="L247" s="12"/>
      <c r="N247" s="12"/>
      <c r="P247" s="1"/>
    </row>
    <row r="248" spans="8:16" x14ac:dyDescent="0.25">
      <c r="H248" s="12"/>
      <c r="J248" s="12"/>
      <c r="L248" s="12"/>
      <c r="N248" s="12"/>
      <c r="P248" s="1"/>
    </row>
    <row r="249" spans="8:16" x14ac:dyDescent="0.25">
      <c r="H249" s="12"/>
      <c r="J249" s="12"/>
      <c r="L249" s="12"/>
      <c r="N249" s="12"/>
      <c r="P249" s="1"/>
    </row>
    <row r="250" spans="8:16" x14ac:dyDescent="0.25">
      <c r="H250" s="12"/>
      <c r="J250" s="12"/>
      <c r="L250" s="12"/>
      <c r="N250" s="12"/>
      <c r="P250" s="1"/>
    </row>
    <row r="251" spans="8:16" x14ac:dyDescent="0.25">
      <c r="H251" s="12"/>
      <c r="J251" s="12"/>
      <c r="L251" s="12"/>
      <c r="N251" s="12"/>
      <c r="P251" s="1"/>
    </row>
    <row r="252" spans="8:16" x14ac:dyDescent="0.25">
      <c r="H252" s="12"/>
      <c r="J252" s="12"/>
      <c r="L252" s="12"/>
      <c r="N252" s="12"/>
      <c r="P252" s="1"/>
    </row>
    <row r="253" spans="8:16" x14ac:dyDescent="0.25">
      <c r="H253" s="12"/>
      <c r="J253" s="12"/>
      <c r="L253" s="12"/>
      <c r="N253" s="12"/>
      <c r="P253" s="1"/>
    </row>
    <row r="254" spans="8:16" x14ac:dyDescent="0.25">
      <c r="H254" s="12"/>
      <c r="J254" s="12"/>
      <c r="L254" s="12"/>
      <c r="N254" s="12"/>
      <c r="P254" s="1"/>
    </row>
    <row r="255" spans="8:16" x14ac:dyDescent="0.25">
      <c r="H255" s="12"/>
      <c r="J255" s="12"/>
      <c r="L255" s="12"/>
      <c r="N255" s="12"/>
      <c r="P255" s="1"/>
    </row>
    <row r="256" spans="8:16" x14ac:dyDescent="0.25">
      <c r="H256" s="12"/>
      <c r="J256" s="12"/>
      <c r="L256" s="12"/>
      <c r="N256" s="12"/>
      <c r="P256" s="1"/>
    </row>
    <row r="257" spans="8:16" x14ac:dyDescent="0.25">
      <c r="H257" s="12"/>
      <c r="J257" s="12"/>
      <c r="L257" s="12"/>
      <c r="N257" s="12"/>
      <c r="P257" s="1"/>
    </row>
    <row r="258" spans="8:16" x14ac:dyDescent="0.25">
      <c r="H258" s="12"/>
      <c r="J258" s="12"/>
      <c r="L258" s="12"/>
      <c r="N258" s="12"/>
      <c r="P258" s="1"/>
    </row>
    <row r="259" spans="8:16" x14ac:dyDescent="0.25">
      <c r="H259" s="12"/>
      <c r="J259" s="12"/>
      <c r="L259" s="12"/>
      <c r="N259" s="12"/>
      <c r="P259" s="1"/>
    </row>
    <row r="260" spans="8:16" x14ac:dyDescent="0.25">
      <c r="H260" s="12"/>
      <c r="J260" s="12"/>
      <c r="L260" s="12"/>
      <c r="N260" s="12"/>
      <c r="P260" s="1"/>
    </row>
    <row r="261" spans="8:16" x14ac:dyDescent="0.25">
      <c r="H261" s="12"/>
      <c r="J261" s="12"/>
      <c r="L261" s="12"/>
      <c r="N261" s="12"/>
      <c r="P261" s="1"/>
    </row>
    <row r="262" spans="8:16" x14ac:dyDescent="0.25">
      <c r="H262" s="12"/>
      <c r="J262" s="12"/>
      <c r="L262" s="12"/>
      <c r="N262" s="12"/>
      <c r="P262" s="1"/>
    </row>
    <row r="263" spans="8:16" x14ac:dyDescent="0.25">
      <c r="H263" s="12"/>
      <c r="J263" s="12"/>
      <c r="L263" s="12"/>
      <c r="N263" s="12"/>
      <c r="P263" s="1"/>
    </row>
    <row r="264" spans="8:16" x14ac:dyDescent="0.25">
      <c r="H264" s="12"/>
      <c r="J264" s="12"/>
      <c r="L264" s="12"/>
      <c r="N264" s="12"/>
      <c r="P264" s="1"/>
    </row>
    <row r="265" spans="8:16" x14ac:dyDescent="0.25">
      <c r="H265" s="12"/>
      <c r="J265" s="12"/>
      <c r="L265" s="12"/>
      <c r="N265" s="12"/>
      <c r="P265" s="1"/>
    </row>
    <row r="266" spans="8:16" x14ac:dyDescent="0.25">
      <c r="H266" s="12"/>
      <c r="J266" s="12"/>
      <c r="L266" s="12"/>
      <c r="N266" s="12"/>
      <c r="P266" s="1"/>
    </row>
    <row r="267" spans="8:16" x14ac:dyDescent="0.25">
      <c r="H267" s="12"/>
      <c r="J267" s="12"/>
      <c r="L267" s="12"/>
      <c r="N267" s="12"/>
      <c r="P267" s="1"/>
    </row>
    <row r="268" spans="8:16" x14ac:dyDescent="0.25">
      <c r="H268" s="12"/>
      <c r="J268" s="12"/>
      <c r="L268" s="12"/>
      <c r="N268" s="12"/>
      <c r="P268" s="1"/>
    </row>
    <row r="269" spans="8:16" x14ac:dyDescent="0.25">
      <c r="H269" s="12"/>
      <c r="J269" s="12"/>
      <c r="L269" s="12"/>
      <c r="N269" s="12"/>
      <c r="P269" s="1"/>
    </row>
    <row r="270" spans="8:16" x14ac:dyDescent="0.25">
      <c r="H270" s="12"/>
      <c r="J270" s="12"/>
      <c r="L270" s="12"/>
      <c r="N270" s="12"/>
      <c r="P270" s="1"/>
    </row>
    <row r="271" spans="8:16" x14ac:dyDescent="0.25">
      <c r="H271" s="12"/>
      <c r="J271" s="12"/>
      <c r="L271" s="12"/>
      <c r="N271" s="12"/>
      <c r="P271" s="1"/>
    </row>
    <row r="272" spans="8:16" x14ac:dyDescent="0.25">
      <c r="H272" s="12"/>
      <c r="J272" s="12"/>
      <c r="L272" s="12"/>
      <c r="N272" s="12"/>
      <c r="P272" s="1"/>
    </row>
    <row r="273" spans="8:16" x14ac:dyDescent="0.25">
      <c r="H273" s="12"/>
      <c r="J273" s="12"/>
      <c r="L273" s="12"/>
      <c r="N273" s="12"/>
      <c r="P273" s="1"/>
    </row>
    <row r="274" spans="8:16" x14ac:dyDescent="0.25">
      <c r="H274" s="12"/>
      <c r="J274" s="12"/>
      <c r="L274" s="12"/>
      <c r="N274" s="12"/>
      <c r="P274" s="1"/>
    </row>
    <row r="275" spans="8:16" x14ac:dyDescent="0.25">
      <c r="H275" s="12"/>
      <c r="J275" s="12"/>
      <c r="L275" s="12"/>
      <c r="N275" s="12"/>
      <c r="P275" s="1"/>
    </row>
    <row r="276" spans="8:16" x14ac:dyDescent="0.25">
      <c r="H276" s="12"/>
      <c r="J276" s="12"/>
      <c r="L276" s="12"/>
      <c r="N276" s="12"/>
      <c r="P276" s="1"/>
    </row>
    <row r="277" spans="8:16" x14ac:dyDescent="0.25">
      <c r="H277" s="12"/>
      <c r="J277" s="12"/>
      <c r="L277" s="12"/>
      <c r="N277" s="12"/>
      <c r="P277" s="1"/>
    </row>
    <row r="278" spans="8:16" x14ac:dyDescent="0.25">
      <c r="H278" s="12"/>
      <c r="J278" s="12"/>
      <c r="L278" s="12"/>
      <c r="N278" s="12"/>
      <c r="P278" s="1"/>
    </row>
    <row r="279" spans="8:16" x14ac:dyDescent="0.25">
      <c r="H279" s="12"/>
      <c r="J279" s="12"/>
      <c r="L279" s="12"/>
      <c r="N279" s="12"/>
      <c r="P279" s="1"/>
    </row>
    <row r="280" spans="8:16" x14ac:dyDescent="0.25">
      <c r="H280" s="12"/>
      <c r="J280" s="12"/>
      <c r="L280" s="12"/>
      <c r="N280" s="12"/>
      <c r="P280" s="1"/>
    </row>
    <row r="281" spans="8:16" x14ac:dyDescent="0.25">
      <c r="H281" s="12"/>
      <c r="J281" s="12"/>
      <c r="L281" s="12"/>
      <c r="N281" s="12"/>
      <c r="P281" s="1"/>
    </row>
    <row r="282" spans="8:16" x14ac:dyDescent="0.25">
      <c r="H282" s="12"/>
      <c r="J282" s="12"/>
      <c r="L282" s="12"/>
      <c r="N282" s="12"/>
      <c r="P282" s="1"/>
    </row>
    <row r="283" spans="8:16" x14ac:dyDescent="0.25">
      <c r="H283" s="12"/>
      <c r="J283" s="12"/>
      <c r="L283" s="12"/>
      <c r="N283" s="12"/>
      <c r="P283" s="1"/>
    </row>
    <row r="284" spans="8:16" x14ac:dyDescent="0.25">
      <c r="H284" s="12"/>
      <c r="J284" s="12"/>
      <c r="L284" s="12"/>
      <c r="N284" s="12"/>
      <c r="P284" s="1"/>
    </row>
    <row r="285" spans="8:16" x14ac:dyDescent="0.25">
      <c r="H285" s="12"/>
      <c r="J285" s="12"/>
      <c r="L285" s="12"/>
      <c r="N285" s="12"/>
      <c r="P285" s="1"/>
    </row>
    <row r="286" spans="8:16" x14ac:dyDescent="0.25">
      <c r="H286" s="12"/>
      <c r="J286" s="12"/>
      <c r="L286" s="12"/>
      <c r="N286" s="12"/>
      <c r="P286" s="1"/>
    </row>
    <row r="287" spans="8:16" x14ac:dyDescent="0.25">
      <c r="H287" s="12"/>
      <c r="J287" s="12"/>
      <c r="L287" s="12"/>
      <c r="N287" s="12"/>
      <c r="P287" s="1"/>
    </row>
    <row r="288" spans="8:16" x14ac:dyDescent="0.25">
      <c r="H288" s="12"/>
      <c r="J288" s="12"/>
      <c r="L288" s="12"/>
      <c r="N288" s="12"/>
      <c r="P288" s="1"/>
    </row>
    <row r="289" spans="8:16" x14ac:dyDescent="0.25">
      <c r="H289" s="12"/>
      <c r="J289" s="12"/>
      <c r="L289" s="12"/>
      <c r="N289" s="12"/>
      <c r="P289" s="1"/>
    </row>
    <row r="290" spans="8:16" x14ac:dyDescent="0.25">
      <c r="H290" s="12"/>
      <c r="J290" s="12"/>
      <c r="L290" s="12"/>
      <c r="N290" s="12"/>
      <c r="P290" s="1"/>
    </row>
    <row r="291" spans="8:16" x14ac:dyDescent="0.25">
      <c r="H291" s="12"/>
      <c r="J291" s="12"/>
      <c r="L291" s="12"/>
      <c r="N291" s="12"/>
      <c r="P291" s="1"/>
    </row>
    <row r="292" spans="8:16" x14ac:dyDescent="0.25">
      <c r="H292" s="12"/>
      <c r="J292" s="12"/>
      <c r="L292" s="12"/>
      <c r="N292" s="12"/>
      <c r="P292" s="1"/>
    </row>
    <row r="293" spans="8:16" x14ac:dyDescent="0.25">
      <c r="H293" s="12"/>
      <c r="J293" s="12"/>
      <c r="L293" s="12"/>
      <c r="N293" s="12"/>
      <c r="P293" s="1"/>
    </row>
    <row r="294" spans="8:16" x14ac:dyDescent="0.25">
      <c r="H294" s="12"/>
      <c r="J294" s="12"/>
      <c r="L294" s="12"/>
      <c r="N294" s="12"/>
      <c r="P294" s="1"/>
    </row>
    <row r="295" spans="8:16" x14ac:dyDescent="0.25">
      <c r="H295" s="12"/>
      <c r="J295" s="12"/>
      <c r="L295" s="12"/>
      <c r="N295" s="12"/>
      <c r="P295" s="1"/>
    </row>
    <row r="296" spans="8:16" x14ac:dyDescent="0.25">
      <c r="H296" s="12"/>
      <c r="J296" s="12"/>
      <c r="L296" s="12"/>
      <c r="N296" s="12"/>
      <c r="P296" s="1"/>
    </row>
    <row r="297" spans="8:16" x14ac:dyDescent="0.25">
      <c r="H297" s="12"/>
      <c r="J297" s="12"/>
      <c r="L297" s="12"/>
      <c r="N297" s="12"/>
      <c r="P297" s="1"/>
    </row>
    <row r="298" spans="8:16" x14ac:dyDescent="0.25">
      <c r="H298" s="12"/>
      <c r="J298" s="12"/>
      <c r="L298" s="12"/>
      <c r="N298" s="12"/>
      <c r="P298" s="1"/>
    </row>
    <row r="299" spans="8:16" x14ac:dyDescent="0.25">
      <c r="H299" s="12"/>
      <c r="J299" s="12"/>
      <c r="L299" s="12"/>
      <c r="N299" s="12"/>
      <c r="P299" s="1"/>
    </row>
    <row r="300" spans="8:16" x14ac:dyDescent="0.25">
      <c r="H300" s="12"/>
      <c r="J300" s="12"/>
      <c r="L300" s="12"/>
      <c r="N300" s="12"/>
      <c r="P300" s="1"/>
    </row>
    <row r="301" spans="8:16" x14ac:dyDescent="0.25">
      <c r="H301" s="12"/>
      <c r="J301" s="12"/>
      <c r="L301" s="12"/>
      <c r="N301" s="12"/>
      <c r="P301" s="1"/>
    </row>
    <row r="302" spans="8:16" x14ac:dyDescent="0.25">
      <c r="H302" s="12"/>
      <c r="J302" s="12"/>
      <c r="L302" s="12"/>
      <c r="N302" s="12"/>
      <c r="P302" s="1"/>
    </row>
    <row r="303" spans="8:16" x14ac:dyDescent="0.25">
      <c r="H303" s="12"/>
      <c r="J303" s="12"/>
      <c r="L303" s="12"/>
      <c r="N303" s="12"/>
      <c r="P303" s="1"/>
    </row>
    <row r="304" spans="8:16" x14ac:dyDescent="0.25">
      <c r="H304" s="12"/>
      <c r="J304" s="12"/>
      <c r="L304" s="12"/>
      <c r="N304" s="12"/>
      <c r="P304" s="1"/>
    </row>
    <row r="305" spans="8:16" x14ac:dyDescent="0.25">
      <c r="H305" s="12"/>
      <c r="J305" s="12"/>
      <c r="L305" s="12"/>
      <c r="N305" s="12"/>
      <c r="P305" s="1"/>
    </row>
    <row r="306" spans="8:16" x14ac:dyDescent="0.25">
      <c r="H306" s="12"/>
      <c r="J306" s="12"/>
      <c r="L306" s="12"/>
      <c r="N306" s="12"/>
      <c r="P306" s="1"/>
    </row>
    <row r="307" spans="8:16" x14ac:dyDescent="0.25">
      <c r="H307" s="12"/>
      <c r="J307" s="12"/>
      <c r="L307" s="12"/>
      <c r="N307" s="12"/>
      <c r="P307" s="1"/>
    </row>
    <row r="308" spans="8:16" x14ac:dyDescent="0.25">
      <c r="H308" s="12"/>
      <c r="J308" s="12"/>
      <c r="L308" s="12"/>
      <c r="N308" s="12"/>
      <c r="P308" s="1"/>
    </row>
    <row r="309" spans="8:16" x14ac:dyDescent="0.25">
      <c r="H309" s="12"/>
      <c r="J309" s="12"/>
      <c r="L309" s="12"/>
      <c r="N309" s="12"/>
      <c r="P309" s="1"/>
    </row>
    <row r="310" spans="8:16" x14ac:dyDescent="0.25">
      <c r="H310" s="12"/>
      <c r="J310" s="12"/>
      <c r="L310" s="12"/>
      <c r="N310" s="12"/>
      <c r="P310" s="1"/>
    </row>
    <row r="311" spans="8:16" x14ac:dyDescent="0.25">
      <c r="H311" s="12"/>
      <c r="J311" s="12"/>
      <c r="L311" s="12"/>
      <c r="N311" s="12"/>
      <c r="P311" s="1"/>
    </row>
    <row r="312" spans="8:16" x14ac:dyDescent="0.25">
      <c r="H312" s="12"/>
      <c r="J312" s="12"/>
      <c r="L312" s="12"/>
      <c r="N312" s="12"/>
      <c r="P312" s="1"/>
    </row>
    <row r="313" spans="8:16" x14ac:dyDescent="0.25">
      <c r="H313" s="12"/>
      <c r="J313" s="12"/>
      <c r="L313" s="12"/>
      <c r="N313" s="12"/>
      <c r="P313" s="1"/>
    </row>
    <row r="314" spans="8:16" x14ac:dyDescent="0.25">
      <c r="H314" s="12"/>
      <c r="J314" s="12"/>
      <c r="L314" s="12"/>
      <c r="N314" s="12"/>
      <c r="P314" s="1"/>
    </row>
    <row r="315" spans="8:16" x14ac:dyDescent="0.25">
      <c r="H315" s="12"/>
      <c r="J315" s="12"/>
      <c r="L315" s="12"/>
      <c r="N315" s="12"/>
      <c r="P315" s="1"/>
    </row>
    <row r="316" spans="8:16" x14ac:dyDescent="0.25">
      <c r="H316" s="12"/>
      <c r="J316" s="12"/>
      <c r="L316" s="12"/>
      <c r="N316" s="12"/>
      <c r="P316" s="1"/>
    </row>
    <row r="317" spans="8:16" x14ac:dyDescent="0.25">
      <c r="H317" s="12"/>
      <c r="J317" s="12"/>
      <c r="L317" s="12"/>
      <c r="N317" s="12"/>
      <c r="P317" s="1"/>
    </row>
    <row r="318" spans="8:16" x14ac:dyDescent="0.25">
      <c r="H318" s="12"/>
      <c r="J318" s="12"/>
      <c r="L318" s="12"/>
      <c r="N318" s="12"/>
      <c r="P318" s="1"/>
    </row>
    <row r="319" spans="8:16" x14ac:dyDescent="0.25">
      <c r="H319" s="12"/>
      <c r="J319" s="12"/>
      <c r="L319" s="12"/>
      <c r="N319" s="12"/>
      <c r="P319" s="1"/>
    </row>
    <row r="320" spans="8:16" x14ac:dyDescent="0.25">
      <c r="H320" s="12"/>
      <c r="J320" s="12"/>
      <c r="L320" s="12"/>
      <c r="N320" s="12"/>
      <c r="P320" s="1"/>
    </row>
    <row r="321" spans="8:16" x14ac:dyDescent="0.25">
      <c r="H321" s="12"/>
      <c r="J321" s="12"/>
      <c r="L321" s="12"/>
      <c r="N321" s="12"/>
      <c r="P321" s="1"/>
    </row>
    <row r="322" spans="8:16" x14ac:dyDescent="0.25">
      <c r="H322" s="12"/>
      <c r="J322" s="12"/>
      <c r="L322" s="12"/>
      <c r="N322" s="12"/>
      <c r="P322" s="1"/>
    </row>
    <row r="323" spans="8:16" x14ac:dyDescent="0.25">
      <c r="H323" s="12"/>
      <c r="J323" s="12"/>
      <c r="L323" s="12"/>
      <c r="N323" s="12"/>
      <c r="P323" s="1"/>
    </row>
    <row r="324" spans="8:16" x14ac:dyDescent="0.25">
      <c r="H324" s="12"/>
      <c r="J324" s="12"/>
      <c r="L324" s="12"/>
      <c r="N324" s="12"/>
      <c r="P324" s="1"/>
    </row>
    <row r="325" spans="8:16" x14ac:dyDescent="0.25">
      <c r="H325" s="12"/>
      <c r="J325" s="12"/>
      <c r="L325" s="12"/>
      <c r="N325" s="12"/>
      <c r="P325" s="1"/>
    </row>
    <row r="326" spans="8:16" x14ac:dyDescent="0.25">
      <c r="H326" s="12"/>
      <c r="J326" s="12"/>
      <c r="L326" s="12"/>
      <c r="N326" s="12"/>
      <c r="P326" s="1"/>
    </row>
    <row r="327" spans="8:16" x14ac:dyDescent="0.25">
      <c r="H327" s="12"/>
      <c r="J327" s="12"/>
      <c r="L327" s="12"/>
      <c r="N327" s="12"/>
      <c r="P327" s="1"/>
    </row>
    <row r="328" spans="8:16" x14ac:dyDescent="0.25">
      <c r="H328" s="12"/>
      <c r="J328" s="12"/>
      <c r="L328" s="12"/>
      <c r="N328" s="12"/>
      <c r="P328" s="1"/>
    </row>
    <row r="329" spans="8:16" x14ac:dyDescent="0.25">
      <c r="H329" s="12"/>
      <c r="J329" s="12"/>
      <c r="L329" s="12"/>
      <c r="N329" s="12"/>
      <c r="P329" s="1"/>
    </row>
    <row r="330" spans="8:16" x14ac:dyDescent="0.25">
      <c r="H330" s="12"/>
      <c r="J330" s="12"/>
      <c r="L330" s="12"/>
      <c r="N330" s="12"/>
      <c r="P330" s="1"/>
    </row>
    <row r="331" spans="8:16" x14ac:dyDescent="0.25">
      <c r="H331" s="12"/>
      <c r="J331" s="12"/>
      <c r="L331" s="12"/>
      <c r="N331" s="12"/>
      <c r="P331" s="1"/>
    </row>
    <row r="332" spans="8:16" x14ac:dyDescent="0.25">
      <c r="H332" s="12"/>
      <c r="J332" s="12"/>
      <c r="L332" s="12"/>
      <c r="N332" s="12"/>
      <c r="P332" s="1"/>
    </row>
    <row r="333" spans="8:16" x14ac:dyDescent="0.25">
      <c r="H333" s="12"/>
      <c r="J333" s="12"/>
      <c r="L333" s="12"/>
      <c r="N333" s="12"/>
      <c r="P333" s="1"/>
    </row>
    <row r="334" spans="8:16" x14ac:dyDescent="0.25">
      <c r="H334" s="12"/>
      <c r="J334" s="12"/>
      <c r="L334" s="12"/>
      <c r="N334" s="12"/>
      <c r="P334" s="1"/>
    </row>
    <row r="335" spans="8:16" x14ac:dyDescent="0.25">
      <c r="H335" s="12"/>
      <c r="J335" s="12"/>
      <c r="L335" s="12"/>
      <c r="N335" s="12"/>
      <c r="P335" s="1"/>
    </row>
    <row r="336" spans="8:16" x14ac:dyDescent="0.25">
      <c r="H336" s="12"/>
      <c r="J336" s="12"/>
      <c r="L336" s="12"/>
      <c r="N336" s="12"/>
      <c r="P336" s="1"/>
    </row>
    <row r="337" spans="8:16" x14ac:dyDescent="0.25">
      <c r="H337" s="12"/>
      <c r="J337" s="12"/>
      <c r="L337" s="12"/>
      <c r="N337" s="12"/>
      <c r="P337" s="1"/>
    </row>
    <row r="338" spans="8:16" x14ac:dyDescent="0.25">
      <c r="H338" s="12"/>
      <c r="J338" s="12"/>
      <c r="L338" s="12"/>
      <c r="N338" s="12"/>
      <c r="P338" s="1"/>
    </row>
    <row r="339" spans="8:16" x14ac:dyDescent="0.25">
      <c r="H339" s="12"/>
      <c r="J339" s="12"/>
      <c r="L339" s="12"/>
      <c r="N339" s="12"/>
      <c r="P339" s="1"/>
    </row>
    <row r="340" spans="8:16" x14ac:dyDescent="0.25">
      <c r="H340" s="12"/>
      <c r="J340" s="12"/>
      <c r="L340" s="12"/>
      <c r="N340" s="12"/>
      <c r="P340" s="1"/>
    </row>
    <row r="341" spans="8:16" x14ac:dyDescent="0.25">
      <c r="H341" s="12"/>
      <c r="J341" s="12"/>
      <c r="L341" s="12"/>
      <c r="N341" s="12"/>
      <c r="P341" s="1"/>
    </row>
    <row r="342" spans="8:16" x14ac:dyDescent="0.25">
      <c r="H342" s="12"/>
      <c r="J342" s="12"/>
      <c r="L342" s="12"/>
      <c r="N342" s="12"/>
      <c r="P342" s="1"/>
    </row>
    <row r="343" spans="8:16" x14ac:dyDescent="0.25">
      <c r="H343" s="12"/>
      <c r="J343" s="12"/>
      <c r="L343" s="12"/>
      <c r="N343" s="12"/>
      <c r="P343" s="1"/>
    </row>
    <row r="344" spans="8:16" x14ac:dyDescent="0.25">
      <c r="H344" s="12"/>
      <c r="J344" s="12"/>
      <c r="L344" s="12"/>
      <c r="N344" s="12"/>
      <c r="P344" s="1"/>
    </row>
    <row r="345" spans="8:16" x14ac:dyDescent="0.25">
      <c r="H345" s="12"/>
      <c r="J345" s="12"/>
      <c r="L345" s="12"/>
      <c r="N345" s="12"/>
      <c r="P345" s="1"/>
    </row>
    <row r="346" spans="8:16" x14ac:dyDescent="0.25">
      <c r="H346" s="12"/>
      <c r="J346" s="12"/>
      <c r="L346" s="12"/>
      <c r="N346" s="12"/>
      <c r="P346" s="1"/>
    </row>
    <row r="347" spans="8:16" x14ac:dyDescent="0.25">
      <c r="H347" s="12"/>
      <c r="J347" s="12"/>
      <c r="L347" s="12"/>
      <c r="N347" s="12"/>
      <c r="P347" s="1"/>
    </row>
    <row r="348" spans="8:16" x14ac:dyDescent="0.25">
      <c r="H348" s="12"/>
      <c r="J348" s="12"/>
      <c r="L348" s="12"/>
      <c r="N348" s="12"/>
      <c r="P348" s="1"/>
    </row>
    <row r="349" spans="8:16" x14ac:dyDescent="0.25">
      <c r="H349" s="12"/>
      <c r="J349" s="12"/>
      <c r="L349" s="12"/>
      <c r="N349" s="12"/>
      <c r="P349" s="1"/>
    </row>
    <row r="350" spans="8:16" x14ac:dyDescent="0.25">
      <c r="H350" s="12"/>
      <c r="J350" s="12"/>
      <c r="L350" s="12"/>
      <c r="N350" s="12"/>
      <c r="P350" s="1"/>
    </row>
    <row r="351" spans="8:16" x14ac:dyDescent="0.25">
      <c r="H351" s="12"/>
      <c r="J351" s="12"/>
      <c r="L351" s="12"/>
      <c r="N351" s="12"/>
      <c r="P351" s="1"/>
    </row>
    <row r="352" spans="8:16" x14ac:dyDescent="0.25">
      <c r="H352" s="12"/>
      <c r="J352" s="12"/>
      <c r="L352" s="12"/>
      <c r="N352" s="12"/>
      <c r="P352" s="1"/>
    </row>
    <row r="353" spans="8:16" x14ac:dyDescent="0.25">
      <c r="H353" s="12"/>
      <c r="J353" s="12"/>
      <c r="L353" s="12"/>
      <c r="N353" s="12"/>
      <c r="P353" s="1"/>
    </row>
    <row r="354" spans="8:16" x14ac:dyDescent="0.25">
      <c r="H354" s="12"/>
      <c r="J354" s="12"/>
      <c r="L354" s="12"/>
      <c r="N354" s="12"/>
      <c r="P354" s="1"/>
    </row>
    <row r="355" spans="8:16" x14ac:dyDescent="0.25">
      <c r="H355" s="12"/>
      <c r="J355" s="12"/>
      <c r="L355" s="12"/>
      <c r="N355" s="12"/>
      <c r="P355" s="1"/>
    </row>
    <row r="356" spans="8:16" x14ac:dyDescent="0.25">
      <c r="H356" s="12"/>
      <c r="J356" s="12"/>
      <c r="L356" s="12"/>
      <c r="N356" s="12"/>
      <c r="P356" s="1"/>
    </row>
    <row r="357" spans="8:16" x14ac:dyDescent="0.25">
      <c r="H357" s="12"/>
      <c r="J357" s="12"/>
      <c r="L357" s="12"/>
      <c r="N357" s="12"/>
      <c r="P357" s="1"/>
    </row>
    <row r="358" spans="8:16" x14ac:dyDescent="0.25">
      <c r="H358" s="12"/>
      <c r="J358" s="12"/>
      <c r="L358" s="12"/>
      <c r="N358" s="12"/>
      <c r="P358" s="1"/>
    </row>
    <row r="359" spans="8:16" x14ac:dyDescent="0.25">
      <c r="H359" s="12"/>
      <c r="J359" s="12"/>
      <c r="L359" s="12"/>
      <c r="N359" s="12"/>
      <c r="P359" s="1"/>
    </row>
    <row r="360" spans="8:16" x14ac:dyDescent="0.25">
      <c r="H360" s="12"/>
      <c r="J360" s="12"/>
      <c r="L360" s="12"/>
      <c r="N360" s="12"/>
      <c r="P360" s="1"/>
    </row>
    <row r="361" spans="8:16" x14ac:dyDescent="0.25">
      <c r="H361" s="12"/>
      <c r="J361" s="12"/>
      <c r="L361" s="12"/>
      <c r="N361" s="12"/>
      <c r="P361" s="1"/>
    </row>
    <row r="362" spans="8:16" x14ac:dyDescent="0.25">
      <c r="H362" s="12"/>
      <c r="J362" s="12"/>
      <c r="L362" s="12"/>
      <c r="N362" s="12"/>
      <c r="P362" s="1"/>
    </row>
    <row r="363" spans="8:16" x14ac:dyDescent="0.25">
      <c r="H363" s="12"/>
      <c r="J363" s="12"/>
      <c r="L363" s="12"/>
      <c r="N363" s="12"/>
      <c r="P363" s="1"/>
    </row>
    <row r="364" spans="8:16" x14ac:dyDescent="0.25">
      <c r="H364" s="12"/>
      <c r="J364" s="12"/>
      <c r="L364" s="12"/>
      <c r="N364" s="12"/>
      <c r="P364" s="1"/>
    </row>
    <row r="365" spans="8:16" x14ac:dyDescent="0.25">
      <c r="H365" s="12"/>
      <c r="J365" s="12"/>
      <c r="L365" s="12"/>
      <c r="N365" s="12"/>
      <c r="P365" s="1"/>
    </row>
    <row r="366" spans="8:16" x14ac:dyDescent="0.25">
      <c r="H366" s="12"/>
      <c r="J366" s="12"/>
      <c r="L366" s="12"/>
      <c r="N366" s="12"/>
      <c r="P366" s="1"/>
    </row>
    <row r="367" spans="8:16" x14ac:dyDescent="0.25">
      <c r="H367" s="12"/>
      <c r="J367" s="12"/>
      <c r="L367" s="12"/>
      <c r="N367" s="12"/>
      <c r="P367" s="1"/>
    </row>
    <row r="368" spans="8:16" x14ac:dyDescent="0.25">
      <c r="H368" s="12"/>
      <c r="J368" s="12"/>
      <c r="L368" s="12"/>
      <c r="N368" s="12"/>
      <c r="P368" s="1"/>
    </row>
    <row r="369" spans="8:16" x14ac:dyDescent="0.25">
      <c r="H369" s="12"/>
      <c r="J369" s="12"/>
      <c r="L369" s="12"/>
      <c r="N369" s="12"/>
      <c r="P369" s="1"/>
    </row>
    <row r="370" spans="8:16" x14ac:dyDescent="0.25">
      <c r="H370" s="12"/>
      <c r="J370" s="12"/>
      <c r="L370" s="12"/>
      <c r="N370" s="12"/>
      <c r="P370" s="1"/>
    </row>
    <row r="371" spans="8:16" x14ac:dyDescent="0.25">
      <c r="H371" s="12"/>
      <c r="J371" s="12"/>
      <c r="L371" s="12"/>
      <c r="N371" s="12"/>
      <c r="P371" s="1"/>
    </row>
    <row r="372" spans="8:16" x14ac:dyDescent="0.25">
      <c r="H372" s="12"/>
      <c r="J372" s="12"/>
      <c r="L372" s="12"/>
      <c r="N372" s="12"/>
      <c r="P372" s="1"/>
    </row>
    <row r="373" spans="8:16" x14ac:dyDescent="0.25">
      <c r="H373" s="12"/>
      <c r="J373" s="12"/>
      <c r="L373" s="12"/>
      <c r="N373" s="12"/>
      <c r="P373" s="1"/>
    </row>
    <row r="374" spans="8:16" x14ac:dyDescent="0.25">
      <c r="H374" s="12"/>
      <c r="J374" s="12"/>
      <c r="L374" s="12"/>
      <c r="N374" s="12"/>
      <c r="P374" s="1"/>
    </row>
    <row r="375" spans="8:16" x14ac:dyDescent="0.25">
      <c r="H375" s="12"/>
      <c r="J375" s="12"/>
      <c r="L375" s="12"/>
      <c r="N375" s="12"/>
      <c r="P375" s="1"/>
    </row>
    <row r="376" spans="8:16" x14ac:dyDescent="0.25">
      <c r="H376" s="12"/>
      <c r="J376" s="12"/>
      <c r="L376" s="12"/>
      <c r="N376" s="12"/>
      <c r="P376" s="1"/>
    </row>
    <row r="377" spans="8:16" x14ac:dyDescent="0.25">
      <c r="H377" s="12"/>
      <c r="J377" s="12"/>
      <c r="L377" s="12"/>
      <c r="N377" s="12"/>
      <c r="P377" s="1"/>
    </row>
    <row r="378" spans="8:16" x14ac:dyDescent="0.25">
      <c r="H378" s="12"/>
      <c r="J378" s="12"/>
      <c r="L378" s="12"/>
      <c r="N378" s="12"/>
      <c r="P378" s="1"/>
    </row>
    <row r="379" spans="8:16" x14ac:dyDescent="0.25">
      <c r="H379" s="12"/>
      <c r="J379" s="12"/>
      <c r="L379" s="12"/>
      <c r="N379" s="12"/>
      <c r="P379" s="1"/>
    </row>
    <row r="380" spans="8:16" x14ac:dyDescent="0.25">
      <c r="H380" s="12"/>
      <c r="J380" s="12"/>
      <c r="L380" s="12"/>
      <c r="N380" s="12"/>
      <c r="P380" s="1"/>
    </row>
    <row r="381" spans="8:16" x14ac:dyDescent="0.25">
      <c r="H381" s="12"/>
      <c r="J381" s="12"/>
      <c r="L381" s="12"/>
      <c r="N381" s="12"/>
      <c r="P381" s="1"/>
    </row>
    <row r="382" spans="8:16" x14ac:dyDescent="0.25">
      <c r="H382" s="12"/>
      <c r="J382" s="12"/>
      <c r="L382" s="12"/>
      <c r="N382" s="12"/>
      <c r="P382" s="1"/>
    </row>
    <row r="383" spans="8:16" x14ac:dyDescent="0.25">
      <c r="H383" s="12"/>
      <c r="J383" s="12"/>
      <c r="L383" s="12"/>
      <c r="N383" s="12"/>
      <c r="P383" s="1"/>
    </row>
    <row r="384" spans="8:16" x14ac:dyDescent="0.25">
      <c r="H384" s="12"/>
      <c r="J384" s="12"/>
      <c r="L384" s="12"/>
      <c r="N384" s="12"/>
      <c r="P384" s="1"/>
    </row>
    <row r="385" spans="8:16" x14ac:dyDescent="0.25">
      <c r="H385" s="12"/>
      <c r="J385" s="12"/>
      <c r="L385" s="12"/>
      <c r="N385" s="12"/>
      <c r="P385" s="1"/>
    </row>
    <row r="386" spans="8:16" x14ac:dyDescent="0.25">
      <c r="H386" s="12"/>
      <c r="J386" s="12"/>
      <c r="L386" s="12"/>
      <c r="N386" s="12"/>
      <c r="P386" s="1"/>
    </row>
    <row r="387" spans="8:16" x14ac:dyDescent="0.25">
      <c r="H387" s="12"/>
      <c r="J387" s="12"/>
      <c r="L387" s="12"/>
      <c r="N387" s="12"/>
      <c r="P387" s="1"/>
    </row>
    <row r="388" spans="8:16" x14ac:dyDescent="0.25">
      <c r="H388" s="12"/>
      <c r="J388" s="12"/>
      <c r="L388" s="12"/>
      <c r="N388" s="12"/>
      <c r="P388" s="1"/>
    </row>
    <row r="389" spans="8:16" x14ac:dyDescent="0.25">
      <c r="H389" s="12"/>
      <c r="J389" s="12"/>
      <c r="L389" s="12"/>
      <c r="N389" s="12"/>
      <c r="P389" s="1"/>
    </row>
    <row r="390" spans="8:16" x14ac:dyDescent="0.25">
      <c r="H390" s="12"/>
      <c r="J390" s="12"/>
      <c r="L390" s="12"/>
      <c r="N390" s="12"/>
      <c r="P390" s="1"/>
    </row>
    <row r="391" spans="8:16" x14ac:dyDescent="0.25">
      <c r="H391" s="12"/>
      <c r="J391" s="12"/>
      <c r="L391" s="12"/>
      <c r="N391" s="12"/>
      <c r="P391" s="1"/>
    </row>
    <row r="392" spans="8:16" x14ac:dyDescent="0.25">
      <c r="H392" s="12"/>
      <c r="J392" s="12"/>
      <c r="L392" s="12"/>
      <c r="N392" s="12"/>
      <c r="P392" s="1"/>
    </row>
    <row r="393" spans="8:16" x14ac:dyDescent="0.25">
      <c r="H393" s="12"/>
      <c r="J393" s="12"/>
      <c r="L393" s="12"/>
      <c r="N393" s="12"/>
      <c r="P393" s="1"/>
    </row>
    <row r="394" spans="8:16" x14ac:dyDescent="0.25">
      <c r="H394" s="12"/>
      <c r="J394" s="12"/>
      <c r="L394" s="12"/>
      <c r="N394" s="12"/>
      <c r="P394" s="1"/>
    </row>
    <row r="395" spans="8:16" x14ac:dyDescent="0.25">
      <c r="H395" s="12"/>
      <c r="J395" s="12"/>
      <c r="L395" s="12"/>
      <c r="N395" s="12"/>
      <c r="P395" s="1"/>
    </row>
    <row r="396" spans="8:16" x14ac:dyDescent="0.25">
      <c r="H396" s="12"/>
      <c r="J396" s="12"/>
      <c r="L396" s="12"/>
      <c r="N396" s="12"/>
      <c r="P396" s="1"/>
    </row>
    <row r="397" spans="8:16" x14ac:dyDescent="0.25">
      <c r="H397" s="12"/>
      <c r="J397" s="12"/>
      <c r="L397" s="12"/>
      <c r="N397" s="12"/>
      <c r="P397" s="1"/>
    </row>
    <row r="398" spans="8:16" x14ac:dyDescent="0.25">
      <c r="H398" s="12"/>
      <c r="J398" s="12"/>
      <c r="L398" s="12"/>
      <c r="N398" s="12"/>
      <c r="P398" s="1"/>
    </row>
    <row r="399" spans="8:16" x14ac:dyDescent="0.25">
      <c r="H399" s="12"/>
      <c r="J399" s="12"/>
      <c r="L399" s="12"/>
      <c r="N399" s="12"/>
      <c r="P399" s="1"/>
    </row>
    <row r="400" spans="8:16" x14ac:dyDescent="0.25">
      <c r="H400" s="12"/>
      <c r="J400" s="12"/>
      <c r="L400" s="12"/>
      <c r="N400" s="12"/>
      <c r="P400" s="1"/>
    </row>
    <row r="401" spans="8:16" x14ac:dyDescent="0.25">
      <c r="H401" s="12"/>
      <c r="J401" s="12"/>
      <c r="L401" s="12"/>
      <c r="N401" s="12"/>
      <c r="P401" s="1"/>
    </row>
    <row r="402" spans="8:16" x14ac:dyDescent="0.25">
      <c r="H402" s="12"/>
      <c r="J402" s="12"/>
      <c r="L402" s="12"/>
      <c r="N402" s="12"/>
      <c r="P402" s="1"/>
    </row>
    <row r="403" spans="8:16" x14ac:dyDescent="0.25">
      <c r="H403" s="12"/>
      <c r="J403" s="12"/>
      <c r="L403" s="12"/>
      <c r="N403" s="12"/>
      <c r="P403" s="1"/>
    </row>
    <row r="404" spans="8:16" x14ac:dyDescent="0.25">
      <c r="H404" s="12"/>
      <c r="J404" s="12"/>
      <c r="L404" s="12"/>
      <c r="N404" s="12"/>
      <c r="P404" s="1"/>
    </row>
    <row r="405" spans="8:16" x14ac:dyDescent="0.25">
      <c r="H405" s="12"/>
      <c r="J405" s="12"/>
      <c r="L405" s="12"/>
      <c r="N405" s="12"/>
      <c r="P405" s="1"/>
    </row>
    <row r="406" spans="8:16" x14ac:dyDescent="0.25">
      <c r="H406" s="12"/>
      <c r="J406" s="12"/>
      <c r="L406" s="12"/>
      <c r="N406" s="12"/>
      <c r="P406" s="1"/>
    </row>
    <row r="407" spans="8:16" x14ac:dyDescent="0.25">
      <c r="H407" s="12"/>
      <c r="J407" s="12"/>
      <c r="L407" s="12"/>
      <c r="N407" s="12"/>
      <c r="P407" s="1"/>
    </row>
    <row r="408" spans="8:16" x14ac:dyDescent="0.25">
      <c r="H408" s="12"/>
      <c r="J408" s="12"/>
      <c r="L408" s="12"/>
      <c r="N408" s="12"/>
      <c r="P408" s="1"/>
    </row>
    <row r="409" spans="8:16" x14ac:dyDescent="0.25">
      <c r="H409" s="12"/>
      <c r="J409" s="12"/>
      <c r="L409" s="12"/>
      <c r="N409" s="12"/>
      <c r="P409" s="1"/>
    </row>
    <row r="410" spans="8:16" x14ac:dyDescent="0.25">
      <c r="H410" s="12"/>
      <c r="J410" s="12"/>
      <c r="L410" s="12"/>
      <c r="N410" s="12"/>
      <c r="P410" s="1"/>
    </row>
    <row r="411" spans="8:16" x14ac:dyDescent="0.25">
      <c r="H411" s="12"/>
      <c r="J411" s="12"/>
      <c r="L411" s="12"/>
      <c r="N411" s="12"/>
      <c r="P411" s="1"/>
    </row>
    <row r="412" spans="8:16" x14ac:dyDescent="0.25">
      <c r="H412" s="12"/>
      <c r="J412" s="12"/>
      <c r="L412" s="12"/>
      <c r="N412" s="12"/>
      <c r="P412" s="1"/>
    </row>
    <row r="413" spans="8:16" x14ac:dyDescent="0.25">
      <c r="H413" s="12"/>
      <c r="J413" s="12"/>
      <c r="L413" s="12"/>
      <c r="N413" s="12"/>
      <c r="P413" s="1"/>
    </row>
    <row r="414" spans="8:16" x14ac:dyDescent="0.25">
      <c r="H414" s="12"/>
      <c r="J414" s="12"/>
      <c r="L414" s="12"/>
      <c r="N414" s="12"/>
      <c r="P414" s="1"/>
    </row>
    <row r="415" spans="8:16" x14ac:dyDescent="0.25">
      <c r="H415" s="12"/>
      <c r="J415" s="12"/>
      <c r="L415" s="12"/>
      <c r="N415" s="12"/>
      <c r="P415" s="1"/>
    </row>
    <row r="416" spans="8:16" x14ac:dyDescent="0.25">
      <c r="H416" s="12"/>
      <c r="J416" s="12"/>
      <c r="L416" s="12"/>
      <c r="N416" s="12"/>
      <c r="P416" s="1"/>
    </row>
    <row r="417" spans="8:16" x14ac:dyDescent="0.25">
      <c r="H417" s="12"/>
      <c r="J417" s="12"/>
      <c r="L417" s="12"/>
      <c r="N417" s="12"/>
      <c r="P417" s="1"/>
    </row>
    <row r="418" spans="8:16" x14ac:dyDescent="0.25">
      <c r="H418" s="12"/>
      <c r="J418" s="12"/>
      <c r="L418" s="12"/>
      <c r="N418" s="12"/>
      <c r="P418" s="1"/>
    </row>
    <row r="419" spans="8:16" x14ac:dyDescent="0.25">
      <c r="H419" s="12"/>
      <c r="J419" s="12"/>
      <c r="L419" s="12"/>
      <c r="N419" s="12"/>
      <c r="P419" s="1"/>
    </row>
    <row r="420" spans="8:16" x14ac:dyDescent="0.25">
      <c r="H420" s="12"/>
      <c r="J420" s="12"/>
      <c r="L420" s="12"/>
      <c r="N420" s="12"/>
      <c r="P420" s="1"/>
    </row>
    <row r="421" spans="8:16" x14ac:dyDescent="0.25">
      <c r="H421" s="12"/>
      <c r="J421" s="12"/>
      <c r="L421" s="12"/>
      <c r="N421" s="12"/>
      <c r="P421" s="1"/>
    </row>
    <row r="422" spans="8:16" x14ac:dyDescent="0.25">
      <c r="H422" s="12"/>
      <c r="J422" s="12"/>
      <c r="L422" s="12"/>
      <c r="N422" s="12"/>
      <c r="P422" s="1"/>
    </row>
    <row r="423" spans="8:16" x14ac:dyDescent="0.25">
      <c r="H423" s="12"/>
      <c r="J423" s="12"/>
      <c r="L423" s="12"/>
      <c r="N423" s="12"/>
      <c r="P423" s="1"/>
    </row>
    <row r="424" spans="8:16" x14ac:dyDescent="0.25">
      <c r="H424" s="12"/>
      <c r="J424" s="12"/>
      <c r="L424" s="12"/>
      <c r="N424" s="12"/>
      <c r="P424" s="1"/>
    </row>
    <row r="425" spans="8:16" x14ac:dyDescent="0.25">
      <c r="H425" s="12"/>
      <c r="J425" s="12"/>
      <c r="L425" s="12"/>
      <c r="N425" s="12"/>
      <c r="P425" s="1"/>
    </row>
    <row r="426" spans="8:16" x14ac:dyDescent="0.25">
      <c r="H426" s="12"/>
      <c r="J426" s="12"/>
      <c r="L426" s="12"/>
      <c r="N426" s="12"/>
      <c r="P426" s="1"/>
    </row>
    <row r="427" spans="8:16" x14ac:dyDescent="0.25">
      <c r="H427" s="12"/>
      <c r="J427" s="12"/>
      <c r="L427" s="12"/>
      <c r="N427" s="12"/>
      <c r="P427" s="1"/>
    </row>
    <row r="428" spans="8:16" x14ac:dyDescent="0.25">
      <c r="H428" s="12"/>
      <c r="J428" s="12"/>
      <c r="L428" s="12"/>
      <c r="N428" s="12"/>
      <c r="P428" s="1"/>
    </row>
    <row r="429" spans="8:16" x14ac:dyDescent="0.25">
      <c r="H429" s="12"/>
      <c r="J429" s="12"/>
      <c r="L429" s="12"/>
      <c r="N429" s="12"/>
      <c r="P429" s="1"/>
    </row>
    <row r="430" spans="8:16" x14ac:dyDescent="0.25">
      <c r="H430" s="12"/>
      <c r="J430" s="12"/>
      <c r="L430" s="12"/>
      <c r="N430" s="12"/>
      <c r="P430" s="1"/>
    </row>
    <row r="431" spans="8:16" x14ac:dyDescent="0.25">
      <c r="H431" s="12"/>
      <c r="J431" s="12"/>
      <c r="L431" s="12"/>
      <c r="N431" s="12"/>
      <c r="P431" s="1"/>
    </row>
    <row r="432" spans="8:16" x14ac:dyDescent="0.25">
      <c r="H432" s="12"/>
      <c r="J432" s="12"/>
      <c r="L432" s="12"/>
      <c r="N432" s="12"/>
      <c r="P432" s="1"/>
    </row>
    <row r="433" spans="8:16" x14ac:dyDescent="0.25">
      <c r="H433" s="12"/>
      <c r="J433" s="12"/>
      <c r="L433" s="12"/>
      <c r="N433" s="12"/>
      <c r="P433" s="1"/>
    </row>
    <row r="434" spans="8:16" x14ac:dyDescent="0.25">
      <c r="H434" s="12"/>
      <c r="J434" s="12"/>
      <c r="L434" s="12"/>
      <c r="N434" s="12"/>
      <c r="P434" s="1"/>
    </row>
    <row r="435" spans="8:16" x14ac:dyDescent="0.25">
      <c r="H435" s="12"/>
      <c r="J435" s="12"/>
      <c r="L435" s="12"/>
      <c r="N435" s="12"/>
      <c r="P435" s="1"/>
    </row>
    <row r="436" spans="8:16" x14ac:dyDescent="0.25">
      <c r="H436" s="12"/>
      <c r="J436" s="12"/>
      <c r="L436" s="12"/>
      <c r="N436" s="12"/>
      <c r="P436" s="1"/>
    </row>
    <row r="437" spans="8:16" x14ac:dyDescent="0.25">
      <c r="H437" s="12"/>
      <c r="J437" s="12"/>
      <c r="L437" s="12"/>
      <c r="N437" s="12"/>
      <c r="P437" s="1"/>
    </row>
    <row r="438" spans="8:16" x14ac:dyDescent="0.25">
      <c r="H438" s="12"/>
      <c r="J438" s="12"/>
      <c r="L438" s="12"/>
      <c r="N438" s="12"/>
      <c r="P438" s="1"/>
    </row>
    <row r="439" spans="8:16" x14ac:dyDescent="0.25">
      <c r="H439" s="12"/>
      <c r="J439" s="12"/>
      <c r="L439" s="12"/>
      <c r="N439" s="12"/>
      <c r="P439" s="1"/>
    </row>
    <row r="440" spans="8:16" x14ac:dyDescent="0.25">
      <c r="H440" s="12"/>
      <c r="J440" s="12"/>
      <c r="L440" s="12"/>
      <c r="N440" s="12"/>
      <c r="P440" s="1"/>
    </row>
    <row r="441" spans="8:16" x14ac:dyDescent="0.25">
      <c r="P441" s="1"/>
    </row>
    <row r="442" spans="8:16" x14ac:dyDescent="0.25">
      <c r="P442" s="1"/>
    </row>
    <row r="443" spans="8:16" x14ac:dyDescent="0.25">
      <c r="P443" s="1"/>
    </row>
    <row r="444" spans="8:16" x14ac:dyDescent="0.25">
      <c r="P444" s="1"/>
    </row>
    <row r="445" spans="8:16" x14ac:dyDescent="0.25">
      <c r="P445" s="1"/>
    </row>
    <row r="446" spans="8:16" x14ac:dyDescent="0.25">
      <c r="P446" s="1"/>
    </row>
    <row r="447" spans="8:16" x14ac:dyDescent="0.25">
      <c r="P447" s="1"/>
    </row>
    <row r="448" spans="8:16" x14ac:dyDescent="0.25">
      <c r="P448" s="1"/>
    </row>
    <row r="449" spans="16:16" x14ac:dyDescent="0.25">
      <c r="P449" s="1"/>
    </row>
  </sheetData>
  <mergeCells count="1">
    <mergeCell ref="A3:P3"/>
  </mergeCells>
  <pageMargins left="0.7" right="0.7" top="0.75" bottom="0.75" header="0.3" footer="0.3"/>
  <pageSetup paperSize="5"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3:P445"/>
  <sheetViews>
    <sheetView topLeftCell="B1" workbookViewId="0">
      <selection activeCell="P10" sqref="P10"/>
    </sheetView>
  </sheetViews>
  <sheetFormatPr defaultRowHeight="15" x14ac:dyDescent="0.25"/>
  <cols>
    <col min="1" max="1" width="9.140625" style="2"/>
    <col min="2" max="2" width="62.5703125" customWidth="1"/>
    <col min="3" max="3" width="12.85546875" customWidth="1"/>
    <col min="4" max="4" width="14.85546875" customWidth="1"/>
    <col min="5" max="5" width="13.42578125" customWidth="1"/>
    <col min="6" max="6" width="14.28515625" customWidth="1"/>
    <col min="7" max="7" width="15.140625" customWidth="1"/>
    <col min="8" max="8" width="15" customWidth="1"/>
    <col min="9" max="10" width="15.42578125" customWidth="1"/>
    <col min="11" max="12" width="14.28515625" customWidth="1"/>
    <col min="13" max="13" width="12.5703125" customWidth="1"/>
    <col min="14" max="14" width="15.28515625" customWidth="1"/>
    <col min="15" max="15" width="17.85546875" customWidth="1"/>
    <col min="16" max="16" width="47.42578125" customWidth="1"/>
  </cols>
  <sheetData>
    <row r="3" spans="1:16" x14ac:dyDescent="0.25">
      <c r="A3" s="75" t="s">
        <v>111</v>
      </c>
      <c r="B3" s="75"/>
      <c r="C3" s="75"/>
      <c r="D3" s="75"/>
      <c r="E3" s="75"/>
      <c r="F3" s="75"/>
      <c r="G3" s="75"/>
      <c r="H3" s="75"/>
      <c r="I3" s="75"/>
      <c r="J3" s="75"/>
      <c r="K3" s="75"/>
      <c r="L3" s="75"/>
      <c r="M3" s="75"/>
      <c r="N3" s="75"/>
      <c r="O3" s="75"/>
      <c r="P3" s="75"/>
    </row>
    <row r="4" spans="1:16" x14ac:dyDescent="0.25">
      <c r="A4" s="9"/>
      <c r="B4" s="5"/>
      <c r="C4" s="5"/>
      <c r="D4" s="5"/>
      <c r="E4" s="5"/>
      <c r="F4" s="5"/>
      <c r="G4" s="5"/>
      <c r="H4" s="5"/>
      <c r="I4" s="5"/>
      <c r="J4" s="5"/>
      <c r="K4" s="5"/>
      <c r="L4" s="5"/>
      <c r="M4" s="5"/>
      <c r="N4" s="5"/>
      <c r="O4" s="5"/>
      <c r="P4" s="6"/>
    </row>
    <row r="5" spans="1:16" ht="30" x14ac:dyDescent="0.25">
      <c r="A5" s="5" t="s">
        <v>1</v>
      </c>
      <c r="B5" s="3" t="s">
        <v>2</v>
      </c>
      <c r="C5" s="3" t="s">
        <v>3</v>
      </c>
      <c r="D5" s="3" t="s">
        <v>4</v>
      </c>
      <c r="E5" s="3" t="s">
        <v>5</v>
      </c>
      <c r="F5" s="3" t="s">
        <v>6</v>
      </c>
      <c r="G5" s="4" t="s">
        <v>7</v>
      </c>
      <c r="H5" s="4" t="s">
        <v>8</v>
      </c>
      <c r="I5" s="4" t="s">
        <v>9</v>
      </c>
      <c r="J5" s="4" t="s">
        <v>10</v>
      </c>
      <c r="K5" s="4" t="s">
        <v>11</v>
      </c>
      <c r="L5" s="4" t="s">
        <v>12</v>
      </c>
      <c r="M5" s="4" t="s">
        <v>13</v>
      </c>
      <c r="N5" s="4" t="s">
        <v>14</v>
      </c>
      <c r="O5" s="4" t="s">
        <v>15</v>
      </c>
      <c r="P5" s="7" t="s">
        <v>16</v>
      </c>
    </row>
    <row r="6" spans="1:16" ht="14.25" customHeight="1" x14ac:dyDescent="0.25">
      <c r="H6" s="12"/>
      <c r="J6" s="12"/>
      <c r="L6" s="12"/>
      <c r="N6" s="12"/>
      <c r="P6" s="1"/>
    </row>
    <row r="7" spans="1:16" ht="30" x14ac:dyDescent="0.25">
      <c r="A7" s="2">
        <f>A1+1</f>
        <v>1</v>
      </c>
      <c r="B7" s="1" t="s">
        <v>112</v>
      </c>
      <c r="C7" s="57" t="s">
        <v>113</v>
      </c>
      <c r="D7" s="2">
        <v>52912</v>
      </c>
      <c r="E7" s="2">
        <v>63680</v>
      </c>
      <c r="F7" s="16">
        <v>103944</v>
      </c>
      <c r="H7" s="12">
        <f>F7+G7</f>
        <v>103944</v>
      </c>
      <c r="I7" s="58">
        <v>50000</v>
      </c>
      <c r="J7" s="12">
        <f>I7+H7</f>
        <v>153944</v>
      </c>
      <c r="K7" s="58">
        <v>50000</v>
      </c>
      <c r="L7" s="12">
        <f>K7+J7</f>
        <v>203944</v>
      </c>
      <c r="M7" s="16">
        <v>50000</v>
      </c>
      <c r="N7" s="12">
        <f>M7+L7</f>
        <v>253944</v>
      </c>
      <c r="P7" s="1" t="s">
        <v>114</v>
      </c>
    </row>
    <row r="8" spans="1:16" ht="45" x14ac:dyDescent="0.25">
      <c r="A8" s="2">
        <v>2</v>
      </c>
      <c r="B8" t="s">
        <v>115</v>
      </c>
      <c r="C8" s="2" t="s">
        <v>116</v>
      </c>
      <c r="D8" s="2" t="s">
        <v>117</v>
      </c>
      <c r="E8" s="2">
        <v>63680</v>
      </c>
      <c r="F8" s="16">
        <v>26634</v>
      </c>
      <c r="H8" s="12">
        <f>F8+G8</f>
        <v>26634</v>
      </c>
      <c r="I8" s="16"/>
      <c r="J8" s="12">
        <f>I8+H8</f>
        <v>26634</v>
      </c>
      <c r="L8" s="12">
        <f>K8+J8</f>
        <v>26634</v>
      </c>
      <c r="M8" s="16">
        <v>10000</v>
      </c>
      <c r="N8" s="12">
        <f>M8+L8</f>
        <v>36634</v>
      </c>
      <c r="P8" s="1" t="s">
        <v>118</v>
      </c>
    </row>
    <row r="9" spans="1:16" ht="45" x14ac:dyDescent="0.25">
      <c r="A9" s="2">
        <v>3</v>
      </c>
      <c r="B9" t="s">
        <v>119</v>
      </c>
      <c r="C9" s="2" t="s">
        <v>116</v>
      </c>
      <c r="D9" s="2" t="s">
        <v>120</v>
      </c>
      <c r="E9" s="2">
        <v>63680</v>
      </c>
      <c r="F9" s="16">
        <v>17184</v>
      </c>
      <c r="H9" s="12">
        <f>F9+G9</f>
        <v>17184</v>
      </c>
      <c r="I9" s="18"/>
      <c r="J9" s="12">
        <f>I9+H9</f>
        <v>17184</v>
      </c>
      <c r="L9" s="12">
        <f>K9+J9</f>
        <v>17184</v>
      </c>
      <c r="M9" s="16">
        <v>5000</v>
      </c>
      <c r="N9" s="12">
        <f>M9+L9</f>
        <v>22184</v>
      </c>
      <c r="P9" s="1" t="s">
        <v>118</v>
      </c>
    </row>
    <row r="10" spans="1:16" ht="60" x14ac:dyDescent="0.25">
      <c r="A10" s="2">
        <v>4</v>
      </c>
      <c r="B10" s="1" t="s">
        <v>121</v>
      </c>
      <c r="C10" s="57" t="s">
        <v>122</v>
      </c>
      <c r="D10" s="2" t="s">
        <v>123</v>
      </c>
      <c r="E10" s="2">
        <v>63680</v>
      </c>
      <c r="F10" s="16"/>
      <c r="H10" s="12">
        <v>0</v>
      </c>
      <c r="I10" s="16">
        <v>100000</v>
      </c>
      <c r="J10" s="12">
        <f>H10+I10</f>
        <v>100000</v>
      </c>
      <c r="K10" s="58"/>
      <c r="L10" s="12">
        <f>J10+K10</f>
        <v>100000</v>
      </c>
      <c r="M10" s="16"/>
      <c r="N10" s="12">
        <f>L10+M10</f>
        <v>100000</v>
      </c>
      <c r="P10" s="1" t="s">
        <v>124</v>
      </c>
    </row>
    <row r="12" spans="1:16" x14ac:dyDescent="0.25">
      <c r="H12" s="12"/>
      <c r="J12" s="12"/>
      <c r="L12" s="12"/>
      <c r="N12" s="12"/>
      <c r="P12" s="1"/>
    </row>
    <row r="13" spans="1:16" x14ac:dyDescent="0.25">
      <c r="A13" s="9"/>
      <c r="B13" s="20" t="s">
        <v>48</v>
      </c>
      <c r="C13" s="21"/>
      <c r="D13" s="22"/>
      <c r="E13" s="22"/>
      <c r="F13" s="24">
        <f>SUM(F7:F12)</f>
        <v>147762</v>
      </c>
      <c r="G13" s="24">
        <f>SUM(G7:G12)</f>
        <v>0</v>
      </c>
      <c r="H13" s="24">
        <f t="shared" ref="H13:N13" si="0">SUM(H7:H12)</f>
        <v>147762</v>
      </c>
      <c r="I13" s="24">
        <f t="shared" si="0"/>
        <v>150000</v>
      </c>
      <c r="J13" s="24">
        <f t="shared" si="0"/>
        <v>297762</v>
      </c>
      <c r="K13" s="24">
        <f t="shared" si="0"/>
        <v>50000</v>
      </c>
      <c r="L13" s="24">
        <f t="shared" si="0"/>
        <v>347762</v>
      </c>
      <c r="M13" s="24">
        <f t="shared" si="0"/>
        <v>65000</v>
      </c>
      <c r="N13" s="24">
        <f t="shared" si="0"/>
        <v>412762</v>
      </c>
      <c r="O13" s="6"/>
      <c r="P13" s="21"/>
    </row>
    <row r="14" spans="1:16" x14ac:dyDescent="0.25">
      <c r="H14" s="12"/>
      <c r="J14" s="12"/>
      <c r="L14" s="12"/>
      <c r="N14" s="12"/>
      <c r="P14" s="1"/>
    </row>
    <row r="15" spans="1:16" x14ac:dyDescent="0.25">
      <c r="H15" s="12"/>
      <c r="J15" s="12"/>
      <c r="L15" s="12"/>
      <c r="N15" s="12"/>
      <c r="P15" s="1"/>
    </row>
    <row r="16" spans="1:16" x14ac:dyDescent="0.25">
      <c r="H16" s="12"/>
      <c r="J16" s="12"/>
      <c r="L16" s="12"/>
      <c r="N16" s="12"/>
      <c r="P16" s="1"/>
    </row>
    <row r="17" spans="8:16" x14ac:dyDescent="0.25">
      <c r="H17" s="12"/>
      <c r="J17" s="12"/>
      <c r="L17" s="12"/>
      <c r="N17" s="12"/>
      <c r="P17" s="1"/>
    </row>
    <row r="18" spans="8:16" x14ac:dyDescent="0.25">
      <c r="H18" s="12"/>
      <c r="J18" s="12"/>
      <c r="L18" s="12"/>
      <c r="N18" s="12"/>
      <c r="P18" s="1"/>
    </row>
    <row r="19" spans="8:16" x14ac:dyDescent="0.25">
      <c r="H19" s="12"/>
      <c r="J19" s="12"/>
      <c r="L19" s="12"/>
      <c r="N19" s="12"/>
      <c r="P19" s="1"/>
    </row>
    <row r="20" spans="8:16" x14ac:dyDescent="0.25">
      <c r="H20" s="12"/>
      <c r="J20" s="12"/>
      <c r="L20" s="12"/>
      <c r="N20" s="12"/>
      <c r="P20" s="1"/>
    </row>
    <row r="21" spans="8:16" x14ac:dyDescent="0.25">
      <c r="H21" s="12"/>
      <c r="J21" s="12"/>
      <c r="L21" s="12"/>
      <c r="N21" s="12"/>
      <c r="P21" s="1"/>
    </row>
    <row r="22" spans="8:16" x14ac:dyDescent="0.25">
      <c r="H22" s="12"/>
      <c r="J22" s="12"/>
      <c r="L22" s="12"/>
      <c r="N22" s="12"/>
      <c r="P22" s="1"/>
    </row>
    <row r="23" spans="8:16" x14ac:dyDescent="0.25">
      <c r="H23" s="12"/>
      <c r="J23" s="12"/>
      <c r="L23" s="12"/>
      <c r="N23" s="12"/>
      <c r="P23" s="1"/>
    </row>
    <row r="24" spans="8:16" x14ac:dyDescent="0.25">
      <c r="H24" s="12"/>
      <c r="J24" s="12"/>
      <c r="L24" s="12"/>
      <c r="N24" s="12"/>
      <c r="P24" s="1"/>
    </row>
    <row r="25" spans="8:16" x14ac:dyDescent="0.25">
      <c r="H25" s="12"/>
      <c r="J25" s="12"/>
      <c r="L25" s="12"/>
      <c r="N25" s="12"/>
      <c r="P25" s="1"/>
    </row>
    <row r="26" spans="8:16" x14ac:dyDescent="0.25">
      <c r="H26" s="12"/>
      <c r="J26" s="12"/>
      <c r="L26" s="12"/>
      <c r="N26" s="12"/>
      <c r="P26" s="1"/>
    </row>
    <row r="27" spans="8:16" x14ac:dyDescent="0.25">
      <c r="H27" s="12"/>
      <c r="J27" s="12"/>
      <c r="L27" s="12"/>
      <c r="N27" s="12"/>
      <c r="P27" s="1"/>
    </row>
    <row r="28" spans="8:16" x14ac:dyDescent="0.25">
      <c r="H28" s="12"/>
      <c r="J28" s="12"/>
      <c r="L28" s="12"/>
      <c r="N28" s="12"/>
      <c r="P28" s="1"/>
    </row>
    <row r="29" spans="8:16" x14ac:dyDescent="0.25">
      <c r="H29" s="12"/>
      <c r="J29" s="12"/>
      <c r="L29" s="12"/>
      <c r="N29" s="12"/>
      <c r="P29" s="1"/>
    </row>
    <row r="30" spans="8:16" x14ac:dyDescent="0.25">
      <c r="H30" s="12"/>
      <c r="J30" s="12"/>
      <c r="L30" s="12"/>
      <c r="N30" s="12"/>
      <c r="P30" s="1"/>
    </row>
    <row r="31" spans="8:16" x14ac:dyDescent="0.25">
      <c r="H31" s="12"/>
      <c r="J31" s="12"/>
      <c r="L31" s="12"/>
      <c r="N31" s="12"/>
      <c r="P31" s="1"/>
    </row>
    <row r="32" spans="8:16" x14ac:dyDescent="0.25">
      <c r="H32" s="12"/>
      <c r="J32" s="12"/>
      <c r="L32" s="12"/>
      <c r="N32" s="12"/>
      <c r="P32" s="1"/>
    </row>
    <row r="33" spans="8:16" x14ac:dyDescent="0.25">
      <c r="H33" s="12"/>
      <c r="J33" s="12"/>
      <c r="L33" s="12"/>
      <c r="N33" s="12"/>
      <c r="P33" s="1"/>
    </row>
    <row r="34" spans="8:16" x14ac:dyDescent="0.25">
      <c r="H34" s="12"/>
      <c r="J34" s="12"/>
      <c r="L34" s="12"/>
      <c r="N34" s="12"/>
      <c r="P34" s="1"/>
    </row>
    <row r="35" spans="8:16" x14ac:dyDescent="0.25">
      <c r="H35" s="12"/>
      <c r="J35" s="12"/>
      <c r="L35" s="12"/>
      <c r="N35" s="12"/>
      <c r="P35" s="1"/>
    </row>
    <row r="36" spans="8:16" x14ac:dyDescent="0.25">
      <c r="H36" s="12"/>
      <c r="J36" s="12"/>
      <c r="L36" s="12"/>
      <c r="N36" s="12"/>
      <c r="P36" s="1"/>
    </row>
    <row r="37" spans="8:16" x14ac:dyDescent="0.25">
      <c r="H37" s="12"/>
      <c r="J37" s="12"/>
      <c r="L37" s="12"/>
      <c r="N37" s="12"/>
      <c r="P37" s="1"/>
    </row>
    <row r="38" spans="8:16" x14ac:dyDescent="0.25">
      <c r="H38" s="12"/>
      <c r="J38" s="12"/>
      <c r="L38" s="12"/>
      <c r="N38" s="12"/>
      <c r="P38" s="1"/>
    </row>
    <row r="39" spans="8:16" x14ac:dyDescent="0.25">
      <c r="H39" s="12"/>
      <c r="J39" s="12"/>
      <c r="L39" s="12"/>
      <c r="N39" s="12"/>
      <c r="P39" s="1"/>
    </row>
    <row r="40" spans="8:16" x14ac:dyDescent="0.25">
      <c r="H40" s="12"/>
      <c r="J40" s="12"/>
      <c r="L40" s="12"/>
      <c r="N40" s="12"/>
      <c r="P40" s="1"/>
    </row>
    <row r="41" spans="8:16" x14ac:dyDescent="0.25">
      <c r="H41" s="12"/>
      <c r="J41" s="12"/>
      <c r="L41" s="12"/>
      <c r="N41" s="12"/>
      <c r="P41" s="1"/>
    </row>
    <row r="42" spans="8:16" x14ac:dyDescent="0.25">
      <c r="H42" s="12"/>
      <c r="J42" s="12"/>
      <c r="L42" s="12"/>
      <c r="N42" s="12"/>
      <c r="P42" s="1"/>
    </row>
    <row r="43" spans="8:16" x14ac:dyDescent="0.25">
      <c r="H43" s="12"/>
      <c r="J43" s="12"/>
      <c r="L43" s="12"/>
      <c r="N43" s="12"/>
      <c r="P43" s="1"/>
    </row>
    <row r="44" spans="8:16" x14ac:dyDescent="0.25">
      <c r="H44" s="12"/>
      <c r="J44" s="12"/>
      <c r="L44" s="12"/>
      <c r="N44" s="12"/>
      <c r="P44" s="1"/>
    </row>
    <row r="45" spans="8:16" x14ac:dyDescent="0.25">
      <c r="H45" s="12"/>
      <c r="J45" s="12"/>
      <c r="L45" s="12"/>
      <c r="N45" s="12"/>
      <c r="P45" s="1"/>
    </row>
    <row r="46" spans="8:16" x14ac:dyDescent="0.25">
      <c r="H46" s="12"/>
      <c r="J46" s="12"/>
      <c r="L46" s="12"/>
      <c r="N46" s="12"/>
      <c r="P46" s="1"/>
    </row>
    <row r="47" spans="8:16" x14ac:dyDescent="0.25">
      <c r="H47" s="12"/>
      <c r="J47" s="12"/>
      <c r="L47" s="12"/>
      <c r="N47" s="12"/>
      <c r="P47" s="1"/>
    </row>
    <row r="48" spans="8:16" x14ac:dyDescent="0.25">
      <c r="H48" s="12"/>
      <c r="J48" s="12"/>
      <c r="L48" s="12"/>
      <c r="N48" s="12"/>
      <c r="P48" s="1"/>
    </row>
    <row r="49" spans="8:16" x14ac:dyDescent="0.25">
      <c r="H49" s="12"/>
      <c r="J49" s="12"/>
      <c r="L49" s="12"/>
      <c r="N49" s="12"/>
      <c r="P49" s="1"/>
    </row>
    <row r="50" spans="8:16" x14ac:dyDescent="0.25">
      <c r="H50" s="12"/>
      <c r="J50" s="12"/>
      <c r="L50" s="12"/>
      <c r="N50" s="12"/>
      <c r="P50" s="1"/>
    </row>
    <row r="51" spans="8:16" x14ac:dyDescent="0.25">
      <c r="H51" s="12"/>
      <c r="J51" s="12"/>
      <c r="L51" s="12"/>
      <c r="N51" s="12"/>
      <c r="P51" s="1"/>
    </row>
    <row r="52" spans="8:16" x14ac:dyDescent="0.25">
      <c r="H52" s="12"/>
      <c r="J52" s="12"/>
      <c r="L52" s="12"/>
      <c r="N52" s="12"/>
      <c r="P52" s="1"/>
    </row>
    <row r="53" spans="8:16" x14ac:dyDescent="0.25">
      <c r="H53" s="12"/>
      <c r="J53" s="12"/>
      <c r="L53" s="12"/>
      <c r="N53" s="12"/>
      <c r="P53" s="1"/>
    </row>
    <row r="54" spans="8:16" x14ac:dyDescent="0.25">
      <c r="H54" s="12"/>
      <c r="J54" s="12"/>
      <c r="L54" s="12"/>
      <c r="N54" s="12"/>
      <c r="P54" s="1"/>
    </row>
    <row r="55" spans="8:16" x14ac:dyDescent="0.25">
      <c r="H55" s="12"/>
      <c r="J55" s="12"/>
      <c r="L55" s="12"/>
      <c r="N55" s="12"/>
      <c r="P55" s="1"/>
    </row>
    <row r="56" spans="8:16" x14ac:dyDescent="0.25">
      <c r="H56" s="12"/>
      <c r="J56" s="12"/>
      <c r="L56" s="12"/>
      <c r="N56" s="12"/>
      <c r="P56" s="1"/>
    </row>
    <row r="57" spans="8:16" x14ac:dyDescent="0.25">
      <c r="H57" s="12"/>
      <c r="J57" s="12"/>
      <c r="L57" s="12"/>
      <c r="N57" s="12"/>
      <c r="P57" s="1"/>
    </row>
    <row r="58" spans="8:16" x14ac:dyDescent="0.25">
      <c r="H58" s="12"/>
      <c r="J58" s="12"/>
      <c r="L58" s="12"/>
      <c r="N58" s="12"/>
      <c r="P58" s="1"/>
    </row>
    <row r="59" spans="8:16" x14ac:dyDescent="0.25">
      <c r="H59" s="12"/>
      <c r="J59" s="12"/>
      <c r="L59" s="12"/>
      <c r="N59" s="12"/>
      <c r="P59" s="1"/>
    </row>
    <row r="60" spans="8:16" x14ac:dyDescent="0.25">
      <c r="H60" s="12"/>
      <c r="J60" s="12"/>
      <c r="L60" s="12"/>
      <c r="N60" s="12"/>
      <c r="P60" s="1"/>
    </row>
    <row r="61" spans="8:16" x14ac:dyDescent="0.25">
      <c r="H61" s="12"/>
      <c r="J61" s="12"/>
      <c r="L61" s="12"/>
      <c r="N61" s="12"/>
      <c r="P61" s="1"/>
    </row>
    <row r="62" spans="8:16" x14ac:dyDescent="0.25">
      <c r="H62" s="12"/>
      <c r="J62" s="12"/>
      <c r="L62" s="12"/>
      <c r="N62" s="12"/>
      <c r="P62" s="1"/>
    </row>
    <row r="63" spans="8:16" x14ac:dyDescent="0.25">
      <c r="H63" s="12"/>
      <c r="J63" s="12"/>
      <c r="L63" s="12"/>
      <c r="N63" s="12"/>
      <c r="P63" s="1"/>
    </row>
    <row r="64" spans="8:16" x14ac:dyDescent="0.25">
      <c r="H64" s="12"/>
      <c r="J64" s="12"/>
      <c r="L64" s="12"/>
      <c r="N64" s="12"/>
      <c r="P64" s="1"/>
    </row>
    <row r="65" spans="8:16" x14ac:dyDescent="0.25">
      <c r="H65" s="12"/>
      <c r="J65" s="12"/>
      <c r="L65" s="12"/>
      <c r="N65" s="12"/>
      <c r="P65" s="1"/>
    </row>
    <row r="66" spans="8:16" x14ac:dyDescent="0.25">
      <c r="H66" s="12"/>
      <c r="J66" s="12"/>
      <c r="L66" s="12"/>
      <c r="N66" s="12"/>
      <c r="P66" s="1"/>
    </row>
    <row r="67" spans="8:16" x14ac:dyDescent="0.25">
      <c r="H67" s="12"/>
      <c r="J67" s="12"/>
      <c r="L67" s="12"/>
      <c r="N67" s="12"/>
      <c r="P67" s="1"/>
    </row>
    <row r="68" spans="8:16" x14ac:dyDescent="0.25">
      <c r="H68" s="12"/>
      <c r="J68" s="12"/>
      <c r="L68" s="12"/>
      <c r="N68" s="12"/>
      <c r="P68" s="1"/>
    </row>
    <row r="69" spans="8:16" x14ac:dyDescent="0.25">
      <c r="H69" s="12"/>
      <c r="J69" s="12"/>
      <c r="L69" s="12"/>
      <c r="N69" s="12"/>
      <c r="P69" s="1"/>
    </row>
    <row r="70" spans="8:16" x14ac:dyDescent="0.25">
      <c r="H70" s="12"/>
      <c r="J70" s="12"/>
      <c r="L70" s="12"/>
      <c r="N70" s="12"/>
      <c r="P70" s="1"/>
    </row>
    <row r="71" spans="8:16" x14ac:dyDescent="0.25">
      <c r="H71" s="12"/>
      <c r="J71" s="12"/>
      <c r="L71" s="12"/>
      <c r="N71" s="12"/>
      <c r="P71" s="1"/>
    </row>
    <row r="72" spans="8:16" x14ac:dyDescent="0.25">
      <c r="H72" s="12"/>
      <c r="J72" s="12"/>
      <c r="L72" s="12"/>
      <c r="N72" s="12"/>
      <c r="P72" s="1"/>
    </row>
    <row r="73" spans="8:16" x14ac:dyDescent="0.25">
      <c r="H73" s="12"/>
      <c r="J73" s="12"/>
      <c r="L73" s="12"/>
      <c r="N73" s="12"/>
      <c r="P73" s="1"/>
    </row>
    <row r="74" spans="8:16" x14ac:dyDescent="0.25">
      <c r="H74" s="12"/>
      <c r="J74" s="12"/>
      <c r="L74" s="12"/>
      <c r="N74" s="12"/>
      <c r="P74" s="1"/>
    </row>
    <row r="75" spans="8:16" x14ac:dyDescent="0.25">
      <c r="H75" s="12"/>
      <c r="J75" s="12"/>
      <c r="L75" s="12"/>
      <c r="N75" s="12"/>
      <c r="P75" s="1"/>
    </row>
    <row r="76" spans="8:16" x14ac:dyDescent="0.25">
      <c r="H76" s="12"/>
      <c r="J76" s="12"/>
      <c r="L76" s="12"/>
      <c r="N76" s="12"/>
      <c r="P76" s="1"/>
    </row>
    <row r="77" spans="8:16" x14ac:dyDescent="0.25">
      <c r="H77" s="12"/>
      <c r="J77" s="12"/>
      <c r="L77" s="12"/>
      <c r="N77" s="12"/>
      <c r="P77" s="1"/>
    </row>
    <row r="78" spans="8:16" x14ac:dyDescent="0.25">
      <c r="H78" s="12"/>
      <c r="J78" s="12"/>
      <c r="L78" s="12"/>
      <c r="N78" s="12"/>
      <c r="P78" s="1"/>
    </row>
    <row r="79" spans="8:16" x14ac:dyDescent="0.25">
      <c r="H79" s="12"/>
      <c r="J79" s="12"/>
      <c r="L79" s="12"/>
      <c r="N79" s="12"/>
      <c r="P79" s="1"/>
    </row>
    <row r="80" spans="8:16" x14ac:dyDescent="0.25">
      <c r="H80" s="12"/>
      <c r="J80" s="12"/>
      <c r="L80" s="12"/>
      <c r="N80" s="12"/>
      <c r="P80" s="1"/>
    </row>
    <row r="81" spans="8:16" x14ac:dyDescent="0.25">
      <c r="H81" s="12"/>
      <c r="J81" s="12"/>
      <c r="L81" s="12"/>
      <c r="N81" s="12"/>
      <c r="P81" s="1"/>
    </row>
    <row r="82" spans="8:16" x14ac:dyDescent="0.25">
      <c r="H82" s="12"/>
      <c r="J82" s="12"/>
      <c r="L82" s="12"/>
      <c r="N82" s="12"/>
      <c r="P82" s="1"/>
    </row>
    <row r="83" spans="8:16" x14ac:dyDescent="0.25">
      <c r="H83" s="12"/>
      <c r="J83" s="12"/>
      <c r="L83" s="12"/>
      <c r="N83" s="12"/>
      <c r="P83" s="1"/>
    </row>
    <row r="84" spans="8:16" x14ac:dyDescent="0.25">
      <c r="H84" s="12"/>
      <c r="J84" s="12"/>
      <c r="L84" s="12"/>
      <c r="N84" s="12"/>
      <c r="P84" s="1"/>
    </row>
    <row r="85" spans="8:16" x14ac:dyDescent="0.25">
      <c r="H85" s="12"/>
      <c r="J85" s="12"/>
      <c r="L85" s="12"/>
      <c r="N85" s="12"/>
      <c r="P85" s="1"/>
    </row>
    <row r="86" spans="8:16" x14ac:dyDescent="0.25">
      <c r="H86" s="12"/>
      <c r="J86" s="12"/>
      <c r="L86" s="12"/>
      <c r="N86" s="12"/>
      <c r="P86" s="1"/>
    </row>
    <row r="87" spans="8:16" x14ac:dyDescent="0.25">
      <c r="H87" s="12"/>
      <c r="J87" s="12"/>
      <c r="L87" s="12"/>
      <c r="N87" s="12"/>
      <c r="P87" s="1"/>
    </row>
    <row r="88" spans="8:16" x14ac:dyDescent="0.25">
      <c r="H88" s="12"/>
      <c r="J88" s="12"/>
      <c r="L88" s="12"/>
      <c r="N88" s="12"/>
      <c r="P88" s="1"/>
    </row>
    <row r="89" spans="8:16" x14ac:dyDescent="0.25">
      <c r="H89" s="12"/>
      <c r="J89" s="12"/>
      <c r="L89" s="12"/>
      <c r="N89" s="12"/>
      <c r="P89" s="1"/>
    </row>
    <row r="90" spans="8:16" x14ac:dyDescent="0.25">
      <c r="H90" s="12"/>
      <c r="J90" s="12"/>
      <c r="L90" s="12"/>
      <c r="N90" s="12"/>
      <c r="P90" s="1"/>
    </row>
    <row r="91" spans="8:16" x14ac:dyDescent="0.25">
      <c r="H91" s="12"/>
      <c r="J91" s="12"/>
      <c r="L91" s="12"/>
      <c r="N91" s="12"/>
      <c r="P91" s="1"/>
    </row>
    <row r="92" spans="8:16" x14ac:dyDescent="0.25">
      <c r="H92" s="12"/>
      <c r="J92" s="12"/>
      <c r="L92" s="12"/>
      <c r="N92" s="12"/>
      <c r="P92" s="1"/>
    </row>
    <row r="93" spans="8:16" x14ac:dyDescent="0.25">
      <c r="H93" s="12"/>
      <c r="J93" s="12"/>
      <c r="L93" s="12"/>
      <c r="N93" s="12"/>
      <c r="P93" s="1"/>
    </row>
    <row r="94" spans="8:16" x14ac:dyDescent="0.25">
      <c r="H94" s="12"/>
      <c r="J94" s="12"/>
      <c r="L94" s="12"/>
      <c r="N94" s="12"/>
      <c r="P94" s="1"/>
    </row>
    <row r="95" spans="8:16" x14ac:dyDescent="0.25">
      <c r="H95" s="12"/>
      <c r="J95" s="12"/>
      <c r="L95" s="12"/>
      <c r="N95" s="12"/>
      <c r="P95" s="1"/>
    </row>
    <row r="96" spans="8:16" x14ac:dyDescent="0.25">
      <c r="H96" s="12"/>
      <c r="J96" s="12"/>
      <c r="L96" s="12"/>
      <c r="N96" s="12"/>
      <c r="P96" s="1"/>
    </row>
    <row r="97" spans="8:16" x14ac:dyDescent="0.25">
      <c r="H97" s="12"/>
      <c r="J97" s="12"/>
      <c r="L97" s="12"/>
      <c r="N97" s="12"/>
      <c r="P97" s="1"/>
    </row>
    <row r="98" spans="8:16" x14ac:dyDescent="0.25">
      <c r="H98" s="12"/>
      <c r="J98" s="12"/>
      <c r="L98" s="12"/>
      <c r="N98" s="12"/>
      <c r="P98" s="1"/>
    </row>
    <row r="99" spans="8:16" x14ac:dyDescent="0.25">
      <c r="H99" s="12"/>
      <c r="J99" s="12"/>
      <c r="L99" s="12"/>
      <c r="N99" s="12"/>
      <c r="P99" s="1"/>
    </row>
    <row r="100" spans="8:16" x14ac:dyDescent="0.25">
      <c r="H100" s="12"/>
      <c r="J100" s="12"/>
      <c r="L100" s="12"/>
      <c r="N100" s="12"/>
      <c r="P100" s="1"/>
    </row>
    <row r="101" spans="8:16" x14ac:dyDescent="0.25">
      <c r="H101" s="12"/>
      <c r="J101" s="12"/>
      <c r="L101" s="12"/>
      <c r="N101" s="12"/>
      <c r="P101" s="1"/>
    </row>
    <row r="102" spans="8:16" x14ac:dyDescent="0.25">
      <c r="H102" s="12"/>
      <c r="J102" s="12"/>
      <c r="L102" s="12"/>
      <c r="N102" s="12"/>
      <c r="P102" s="1"/>
    </row>
    <row r="103" spans="8:16" x14ac:dyDescent="0.25">
      <c r="H103" s="12"/>
      <c r="J103" s="12"/>
      <c r="L103" s="12"/>
      <c r="N103" s="12"/>
      <c r="P103" s="1"/>
    </row>
    <row r="104" spans="8:16" x14ac:dyDescent="0.25">
      <c r="H104" s="12"/>
      <c r="J104" s="12"/>
      <c r="L104" s="12"/>
      <c r="N104" s="12"/>
      <c r="P104" s="1"/>
    </row>
    <row r="105" spans="8:16" x14ac:dyDescent="0.25">
      <c r="H105" s="12"/>
      <c r="J105" s="12"/>
      <c r="L105" s="12"/>
      <c r="N105" s="12"/>
      <c r="P105" s="1"/>
    </row>
    <row r="106" spans="8:16" x14ac:dyDescent="0.25">
      <c r="H106" s="12"/>
      <c r="J106" s="12"/>
      <c r="L106" s="12"/>
      <c r="N106" s="12"/>
      <c r="P106" s="1"/>
    </row>
    <row r="107" spans="8:16" x14ac:dyDescent="0.25">
      <c r="H107" s="12"/>
      <c r="J107" s="12"/>
      <c r="L107" s="12"/>
      <c r="N107" s="12"/>
      <c r="P107" s="1"/>
    </row>
    <row r="108" spans="8:16" x14ac:dyDescent="0.25">
      <c r="H108" s="12"/>
      <c r="J108" s="12"/>
      <c r="L108" s="12"/>
      <c r="N108" s="12"/>
      <c r="P108" s="1"/>
    </row>
    <row r="109" spans="8:16" x14ac:dyDescent="0.25">
      <c r="H109" s="12"/>
      <c r="J109" s="12"/>
      <c r="L109" s="12"/>
      <c r="N109" s="12"/>
      <c r="P109" s="1"/>
    </row>
    <row r="110" spans="8:16" x14ac:dyDescent="0.25">
      <c r="H110" s="12"/>
      <c r="J110" s="12"/>
      <c r="L110" s="12"/>
      <c r="N110" s="12"/>
      <c r="P110" s="1"/>
    </row>
    <row r="111" spans="8:16" x14ac:dyDescent="0.25">
      <c r="H111" s="12"/>
      <c r="J111" s="12"/>
      <c r="L111" s="12"/>
      <c r="N111" s="12"/>
      <c r="P111" s="1"/>
    </row>
    <row r="112" spans="8:16" x14ac:dyDescent="0.25">
      <c r="H112" s="12"/>
      <c r="J112" s="12"/>
      <c r="L112" s="12"/>
      <c r="N112" s="12"/>
      <c r="P112" s="1"/>
    </row>
    <row r="113" spans="8:16" x14ac:dyDescent="0.25">
      <c r="H113" s="12"/>
      <c r="J113" s="12"/>
      <c r="L113" s="12"/>
      <c r="N113" s="12"/>
      <c r="P113" s="1"/>
    </row>
    <row r="114" spans="8:16" x14ac:dyDescent="0.25">
      <c r="H114" s="12"/>
      <c r="J114" s="12"/>
      <c r="L114" s="12"/>
      <c r="N114" s="12"/>
      <c r="P114" s="1"/>
    </row>
    <row r="115" spans="8:16" x14ac:dyDescent="0.25">
      <c r="H115" s="12"/>
      <c r="J115" s="12"/>
      <c r="L115" s="12"/>
      <c r="N115" s="12"/>
      <c r="P115" s="1"/>
    </row>
    <row r="116" spans="8:16" x14ac:dyDescent="0.25">
      <c r="H116" s="12"/>
      <c r="J116" s="12"/>
      <c r="L116" s="12"/>
      <c r="N116" s="12"/>
      <c r="P116" s="1"/>
    </row>
    <row r="117" spans="8:16" x14ac:dyDescent="0.25">
      <c r="H117" s="12"/>
      <c r="J117" s="12"/>
      <c r="L117" s="12"/>
      <c r="N117" s="12"/>
      <c r="P117" s="1"/>
    </row>
    <row r="118" spans="8:16" x14ac:dyDescent="0.25">
      <c r="H118" s="12"/>
      <c r="J118" s="12"/>
      <c r="L118" s="12"/>
      <c r="N118" s="12"/>
      <c r="P118" s="1"/>
    </row>
    <row r="119" spans="8:16" x14ac:dyDescent="0.25">
      <c r="H119" s="12"/>
      <c r="J119" s="12"/>
      <c r="L119" s="12"/>
      <c r="N119" s="12"/>
      <c r="P119" s="1"/>
    </row>
    <row r="120" spans="8:16" x14ac:dyDescent="0.25">
      <c r="H120" s="12"/>
      <c r="J120" s="12"/>
      <c r="L120" s="12"/>
      <c r="N120" s="12"/>
      <c r="P120" s="1"/>
    </row>
    <row r="121" spans="8:16" x14ac:dyDescent="0.25">
      <c r="H121" s="12"/>
      <c r="J121" s="12"/>
      <c r="L121" s="12"/>
      <c r="N121" s="12"/>
      <c r="P121" s="1"/>
    </row>
    <row r="122" spans="8:16" x14ac:dyDescent="0.25">
      <c r="H122" s="12"/>
      <c r="J122" s="12"/>
      <c r="L122" s="12"/>
      <c r="N122" s="12"/>
      <c r="P122" s="1"/>
    </row>
    <row r="123" spans="8:16" x14ac:dyDescent="0.25">
      <c r="H123" s="12"/>
      <c r="J123" s="12"/>
      <c r="L123" s="12"/>
      <c r="N123" s="12"/>
      <c r="P123" s="1"/>
    </row>
    <row r="124" spans="8:16" x14ac:dyDescent="0.25">
      <c r="H124" s="12"/>
      <c r="J124" s="12"/>
      <c r="L124" s="12"/>
      <c r="N124" s="12"/>
      <c r="P124" s="1"/>
    </row>
    <row r="125" spans="8:16" x14ac:dyDescent="0.25">
      <c r="H125" s="12"/>
      <c r="J125" s="12"/>
      <c r="L125" s="12"/>
      <c r="N125" s="12"/>
      <c r="P125" s="1"/>
    </row>
    <row r="126" spans="8:16" x14ac:dyDescent="0.25">
      <c r="H126" s="12"/>
      <c r="J126" s="12"/>
      <c r="L126" s="12"/>
      <c r="N126" s="12"/>
      <c r="P126" s="1"/>
    </row>
    <row r="127" spans="8:16" x14ac:dyDescent="0.25">
      <c r="H127" s="12"/>
      <c r="J127" s="12"/>
      <c r="L127" s="12"/>
      <c r="N127" s="12"/>
      <c r="P127" s="1"/>
    </row>
    <row r="128" spans="8:16" x14ac:dyDescent="0.25">
      <c r="H128" s="12"/>
      <c r="J128" s="12"/>
      <c r="L128" s="12"/>
      <c r="N128" s="12"/>
      <c r="P128" s="1"/>
    </row>
    <row r="129" spans="8:16" x14ac:dyDescent="0.25">
      <c r="H129" s="12"/>
      <c r="J129" s="12"/>
      <c r="L129" s="12"/>
      <c r="N129" s="12"/>
      <c r="P129" s="1"/>
    </row>
    <row r="130" spans="8:16" x14ac:dyDescent="0.25">
      <c r="H130" s="12"/>
      <c r="J130" s="12"/>
      <c r="L130" s="12"/>
      <c r="N130" s="12"/>
      <c r="P130" s="1"/>
    </row>
    <row r="131" spans="8:16" x14ac:dyDescent="0.25">
      <c r="H131" s="12"/>
      <c r="J131" s="12"/>
      <c r="L131" s="12"/>
      <c r="N131" s="12"/>
      <c r="P131" s="1"/>
    </row>
    <row r="132" spans="8:16" x14ac:dyDescent="0.25">
      <c r="H132" s="12"/>
      <c r="J132" s="12"/>
      <c r="L132" s="12"/>
      <c r="N132" s="12"/>
      <c r="P132" s="1"/>
    </row>
    <row r="133" spans="8:16" x14ac:dyDescent="0.25">
      <c r="H133" s="12"/>
      <c r="J133" s="12"/>
      <c r="L133" s="12"/>
      <c r="N133" s="12"/>
      <c r="P133" s="1"/>
    </row>
    <row r="134" spans="8:16" x14ac:dyDescent="0.25">
      <c r="H134" s="12"/>
      <c r="J134" s="12"/>
      <c r="L134" s="12"/>
      <c r="N134" s="12"/>
      <c r="P134" s="1"/>
    </row>
    <row r="135" spans="8:16" x14ac:dyDescent="0.25">
      <c r="H135" s="12"/>
      <c r="J135" s="12"/>
      <c r="L135" s="12"/>
      <c r="N135" s="12"/>
      <c r="P135" s="1"/>
    </row>
    <row r="136" spans="8:16" x14ac:dyDescent="0.25">
      <c r="H136" s="12"/>
      <c r="J136" s="12"/>
      <c r="L136" s="12"/>
      <c r="N136" s="12"/>
      <c r="P136" s="1"/>
    </row>
    <row r="137" spans="8:16" x14ac:dyDescent="0.25">
      <c r="H137" s="12"/>
      <c r="J137" s="12"/>
      <c r="L137" s="12"/>
      <c r="N137" s="12"/>
      <c r="P137" s="1"/>
    </row>
    <row r="138" spans="8:16" x14ac:dyDescent="0.25">
      <c r="H138" s="12"/>
      <c r="J138" s="12"/>
      <c r="L138" s="12"/>
      <c r="N138" s="12"/>
      <c r="P138" s="1"/>
    </row>
    <row r="139" spans="8:16" x14ac:dyDescent="0.25">
      <c r="H139" s="12"/>
      <c r="J139" s="12"/>
      <c r="L139" s="12"/>
      <c r="N139" s="12"/>
      <c r="P139" s="1"/>
    </row>
    <row r="140" spans="8:16" x14ac:dyDescent="0.25">
      <c r="H140" s="12"/>
      <c r="J140" s="12"/>
      <c r="L140" s="12"/>
      <c r="N140" s="12"/>
      <c r="P140" s="1"/>
    </row>
    <row r="141" spans="8:16" x14ac:dyDescent="0.25">
      <c r="H141" s="12"/>
      <c r="J141" s="12"/>
      <c r="L141" s="12"/>
      <c r="N141" s="12"/>
      <c r="P141" s="1"/>
    </row>
    <row r="142" spans="8:16" x14ac:dyDescent="0.25">
      <c r="H142" s="12"/>
      <c r="J142" s="12"/>
      <c r="L142" s="12"/>
      <c r="N142" s="12"/>
      <c r="P142" s="1"/>
    </row>
    <row r="143" spans="8:16" x14ac:dyDescent="0.25">
      <c r="H143" s="12"/>
      <c r="J143" s="12"/>
      <c r="L143" s="12"/>
      <c r="N143" s="12"/>
      <c r="P143" s="1"/>
    </row>
    <row r="144" spans="8:16" x14ac:dyDescent="0.25">
      <c r="H144" s="12"/>
      <c r="J144" s="12"/>
      <c r="L144" s="12"/>
      <c r="N144" s="12"/>
      <c r="P144" s="1"/>
    </row>
    <row r="145" spans="8:16" x14ac:dyDescent="0.25">
      <c r="H145" s="12"/>
      <c r="J145" s="12"/>
      <c r="L145" s="12"/>
      <c r="N145" s="12"/>
      <c r="P145" s="1"/>
    </row>
    <row r="146" spans="8:16" x14ac:dyDescent="0.25">
      <c r="H146" s="12"/>
      <c r="J146" s="12"/>
      <c r="L146" s="12"/>
      <c r="N146" s="12"/>
      <c r="P146" s="1"/>
    </row>
    <row r="147" spans="8:16" x14ac:dyDescent="0.25">
      <c r="H147" s="12"/>
      <c r="J147" s="12"/>
      <c r="L147" s="12"/>
      <c r="N147" s="12"/>
      <c r="P147" s="1"/>
    </row>
    <row r="148" spans="8:16" x14ac:dyDescent="0.25">
      <c r="H148" s="12"/>
      <c r="J148" s="12"/>
      <c r="L148" s="12"/>
      <c r="N148" s="12"/>
      <c r="P148" s="1"/>
    </row>
    <row r="149" spans="8:16" x14ac:dyDescent="0.25">
      <c r="H149" s="12"/>
      <c r="J149" s="12"/>
      <c r="L149" s="12"/>
      <c r="N149" s="12"/>
      <c r="P149" s="1"/>
    </row>
    <row r="150" spans="8:16" x14ac:dyDescent="0.25">
      <c r="H150" s="12"/>
      <c r="J150" s="12"/>
      <c r="L150" s="12"/>
      <c r="N150" s="12"/>
      <c r="P150" s="1"/>
    </row>
    <row r="151" spans="8:16" x14ac:dyDescent="0.25">
      <c r="H151" s="12"/>
      <c r="J151" s="12"/>
      <c r="L151" s="12"/>
      <c r="N151" s="12"/>
      <c r="P151" s="1"/>
    </row>
    <row r="152" spans="8:16" x14ac:dyDescent="0.25">
      <c r="H152" s="12"/>
      <c r="J152" s="12"/>
      <c r="L152" s="12"/>
      <c r="N152" s="12"/>
      <c r="P152" s="1"/>
    </row>
    <row r="153" spans="8:16" x14ac:dyDescent="0.25">
      <c r="H153" s="12"/>
      <c r="J153" s="12"/>
      <c r="L153" s="12"/>
      <c r="N153" s="12"/>
      <c r="P153" s="1"/>
    </row>
    <row r="154" spans="8:16" x14ac:dyDescent="0.25">
      <c r="H154" s="12"/>
      <c r="J154" s="12"/>
      <c r="L154" s="12"/>
      <c r="N154" s="12"/>
      <c r="P154" s="1"/>
    </row>
    <row r="155" spans="8:16" x14ac:dyDescent="0.25">
      <c r="H155" s="12"/>
      <c r="J155" s="12"/>
      <c r="L155" s="12"/>
      <c r="N155" s="12"/>
      <c r="P155" s="1"/>
    </row>
    <row r="156" spans="8:16" x14ac:dyDescent="0.25">
      <c r="H156" s="12"/>
      <c r="J156" s="12"/>
      <c r="L156" s="12"/>
      <c r="N156" s="12"/>
      <c r="P156" s="1"/>
    </row>
    <row r="157" spans="8:16" x14ac:dyDescent="0.25">
      <c r="H157" s="12"/>
      <c r="J157" s="12"/>
      <c r="L157" s="12"/>
      <c r="N157" s="12"/>
      <c r="P157" s="1"/>
    </row>
    <row r="158" spans="8:16" x14ac:dyDescent="0.25">
      <c r="H158" s="12"/>
      <c r="J158" s="12"/>
      <c r="L158" s="12"/>
      <c r="N158" s="12"/>
      <c r="P158" s="1"/>
    </row>
    <row r="159" spans="8:16" x14ac:dyDescent="0.25">
      <c r="H159" s="12"/>
      <c r="J159" s="12"/>
      <c r="L159" s="12"/>
      <c r="N159" s="12"/>
      <c r="P159" s="1"/>
    </row>
    <row r="160" spans="8:16" x14ac:dyDescent="0.25">
      <c r="H160" s="12"/>
      <c r="J160" s="12"/>
      <c r="L160" s="12"/>
      <c r="N160" s="12"/>
      <c r="P160" s="1"/>
    </row>
    <row r="161" spans="8:16" x14ac:dyDescent="0.25">
      <c r="H161" s="12"/>
      <c r="J161" s="12"/>
      <c r="L161" s="12"/>
      <c r="N161" s="12"/>
      <c r="P161" s="1"/>
    </row>
    <row r="162" spans="8:16" x14ac:dyDescent="0.25">
      <c r="H162" s="12"/>
      <c r="J162" s="12"/>
      <c r="L162" s="12"/>
      <c r="N162" s="12"/>
      <c r="P162" s="1"/>
    </row>
    <row r="163" spans="8:16" x14ac:dyDescent="0.25">
      <c r="H163" s="12"/>
      <c r="J163" s="12"/>
      <c r="L163" s="12"/>
      <c r="N163" s="12"/>
      <c r="P163" s="1"/>
    </row>
    <row r="164" spans="8:16" x14ac:dyDescent="0.25">
      <c r="H164" s="12"/>
      <c r="J164" s="12"/>
      <c r="L164" s="12"/>
      <c r="N164" s="12"/>
      <c r="P164" s="1"/>
    </row>
    <row r="165" spans="8:16" x14ac:dyDescent="0.25">
      <c r="H165" s="12"/>
      <c r="J165" s="12"/>
      <c r="L165" s="12"/>
      <c r="N165" s="12"/>
      <c r="P165" s="1"/>
    </row>
    <row r="166" spans="8:16" x14ac:dyDescent="0.25">
      <c r="H166" s="12"/>
      <c r="J166" s="12"/>
      <c r="L166" s="12"/>
      <c r="N166" s="12"/>
      <c r="P166" s="1"/>
    </row>
    <row r="167" spans="8:16" x14ac:dyDescent="0.25">
      <c r="H167" s="12"/>
      <c r="J167" s="12"/>
      <c r="L167" s="12"/>
      <c r="N167" s="12"/>
      <c r="P167" s="1"/>
    </row>
    <row r="168" spans="8:16" x14ac:dyDescent="0.25">
      <c r="H168" s="12"/>
      <c r="J168" s="12"/>
      <c r="L168" s="12"/>
      <c r="N168" s="12"/>
      <c r="P168" s="1"/>
    </row>
    <row r="169" spans="8:16" x14ac:dyDescent="0.25">
      <c r="H169" s="12"/>
      <c r="J169" s="12"/>
      <c r="L169" s="12"/>
      <c r="N169" s="12"/>
      <c r="P169" s="1"/>
    </row>
    <row r="170" spans="8:16" x14ac:dyDescent="0.25">
      <c r="H170" s="12"/>
      <c r="J170" s="12"/>
      <c r="L170" s="12"/>
      <c r="N170" s="12"/>
      <c r="P170" s="1"/>
    </row>
    <row r="171" spans="8:16" x14ac:dyDescent="0.25">
      <c r="H171" s="12"/>
      <c r="J171" s="12"/>
      <c r="L171" s="12"/>
      <c r="N171" s="12"/>
      <c r="P171" s="1"/>
    </row>
    <row r="172" spans="8:16" x14ac:dyDescent="0.25">
      <c r="H172" s="12"/>
      <c r="J172" s="12"/>
      <c r="L172" s="12"/>
      <c r="N172" s="12"/>
      <c r="P172" s="1"/>
    </row>
    <row r="173" spans="8:16" x14ac:dyDescent="0.25">
      <c r="H173" s="12"/>
      <c r="J173" s="12"/>
      <c r="L173" s="12"/>
      <c r="N173" s="12"/>
      <c r="P173" s="1"/>
    </row>
    <row r="174" spans="8:16" x14ac:dyDescent="0.25">
      <c r="H174" s="12"/>
      <c r="J174" s="12"/>
      <c r="L174" s="12"/>
      <c r="N174" s="12"/>
      <c r="P174" s="1"/>
    </row>
    <row r="175" spans="8:16" x14ac:dyDescent="0.25">
      <c r="H175" s="12"/>
      <c r="J175" s="12"/>
      <c r="L175" s="12"/>
      <c r="N175" s="12"/>
      <c r="P175" s="1"/>
    </row>
    <row r="176" spans="8:16" x14ac:dyDescent="0.25">
      <c r="H176" s="12"/>
      <c r="J176" s="12"/>
      <c r="L176" s="12"/>
      <c r="N176" s="12"/>
      <c r="P176" s="1"/>
    </row>
    <row r="177" spans="8:16" x14ac:dyDescent="0.25">
      <c r="H177" s="12"/>
      <c r="J177" s="12"/>
      <c r="L177" s="12"/>
      <c r="N177" s="12"/>
      <c r="P177" s="1"/>
    </row>
    <row r="178" spans="8:16" x14ac:dyDescent="0.25">
      <c r="H178" s="12"/>
      <c r="J178" s="12"/>
      <c r="L178" s="12"/>
      <c r="N178" s="12"/>
      <c r="P178" s="1"/>
    </row>
    <row r="179" spans="8:16" x14ac:dyDescent="0.25">
      <c r="H179" s="12"/>
      <c r="J179" s="12"/>
      <c r="L179" s="12"/>
      <c r="N179" s="12"/>
      <c r="P179" s="1"/>
    </row>
    <row r="180" spans="8:16" x14ac:dyDescent="0.25">
      <c r="H180" s="12"/>
      <c r="J180" s="12"/>
      <c r="L180" s="12"/>
      <c r="N180" s="12"/>
      <c r="P180" s="1"/>
    </row>
    <row r="181" spans="8:16" x14ac:dyDescent="0.25">
      <c r="H181" s="12"/>
      <c r="J181" s="12"/>
      <c r="L181" s="12"/>
      <c r="N181" s="12"/>
      <c r="P181" s="1"/>
    </row>
    <row r="182" spans="8:16" x14ac:dyDescent="0.25">
      <c r="H182" s="12"/>
      <c r="J182" s="12"/>
      <c r="L182" s="12"/>
      <c r="N182" s="12"/>
      <c r="P182" s="1"/>
    </row>
    <row r="183" spans="8:16" x14ac:dyDescent="0.25">
      <c r="H183" s="12"/>
      <c r="J183" s="12"/>
      <c r="L183" s="12"/>
      <c r="N183" s="12"/>
      <c r="P183" s="1"/>
    </row>
    <row r="184" spans="8:16" x14ac:dyDescent="0.25">
      <c r="H184" s="12"/>
      <c r="J184" s="12"/>
      <c r="L184" s="12"/>
      <c r="N184" s="12"/>
      <c r="P184" s="1"/>
    </row>
    <row r="185" spans="8:16" x14ac:dyDescent="0.25">
      <c r="H185" s="12"/>
      <c r="J185" s="12"/>
      <c r="L185" s="12"/>
      <c r="N185" s="12"/>
      <c r="P185" s="1"/>
    </row>
    <row r="186" spans="8:16" x14ac:dyDescent="0.25">
      <c r="H186" s="12"/>
      <c r="J186" s="12"/>
      <c r="L186" s="12"/>
      <c r="N186" s="12"/>
      <c r="P186" s="1"/>
    </row>
    <row r="187" spans="8:16" x14ac:dyDescent="0.25">
      <c r="H187" s="12"/>
      <c r="J187" s="12"/>
      <c r="L187" s="12"/>
      <c r="N187" s="12"/>
      <c r="P187" s="1"/>
    </row>
    <row r="188" spans="8:16" x14ac:dyDescent="0.25">
      <c r="H188" s="12"/>
      <c r="J188" s="12"/>
      <c r="L188" s="12"/>
      <c r="N188" s="12"/>
      <c r="P188" s="1"/>
    </row>
    <row r="189" spans="8:16" x14ac:dyDescent="0.25">
      <c r="H189" s="12"/>
      <c r="J189" s="12"/>
      <c r="L189" s="12"/>
      <c r="N189" s="12"/>
      <c r="P189" s="1"/>
    </row>
    <row r="190" spans="8:16" x14ac:dyDescent="0.25">
      <c r="H190" s="12"/>
      <c r="J190" s="12"/>
      <c r="L190" s="12"/>
      <c r="N190" s="12"/>
      <c r="P190" s="1"/>
    </row>
    <row r="191" spans="8:16" x14ac:dyDescent="0.25">
      <c r="H191" s="12"/>
      <c r="J191" s="12"/>
      <c r="L191" s="12"/>
      <c r="N191" s="12"/>
      <c r="P191" s="1"/>
    </row>
    <row r="192" spans="8:16" x14ac:dyDescent="0.25">
      <c r="H192" s="12"/>
      <c r="J192" s="12"/>
      <c r="L192" s="12"/>
      <c r="N192" s="12"/>
      <c r="P192" s="1"/>
    </row>
    <row r="193" spans="8:16" x14ac:dyDescent="0.25">
      <c r="H193" s="12"/>
      <c r="J193" s="12"/>
      <c r="L193" s="12"/>
      <c r="N193" s="12"/>
      <c r="P193" s="1"/>
    </row>
    <row r="194" spans="8:16" x14ac:dyDescent="0.25">
      <c r="H194" s="12"/>
      <c r="J194" s="12"/>
      <c r="L194" s="12"/>
      <c r="N194" s="12"/>
      <c r="P194" s="1"/>
    </row>
    <row r="195" spans="8:16" x14ac:dyDescent="0.25">
      <c r="H195" s="12"/>
      <c r="J195" s="12"/>
      <c r="L195" s="12"/>
      <c r="N195" s="12"/>
      <c r="P195" s="1"/>
    </row>
    <row r="196" spans="8:16" x14ac:dyDescent="0.25">
      <c r="H196" s="12"/>
      <c r="J196" s="12"/>
      <c r="L196" s="12"/>
      <c r="N196" s="12"/>
      <c r="P196" s="1"/>
    </row>
    <row r="197" spans="8:16" x14ac:dyDescent="0.25">
      <c r="H197" s="12"/>
      <c r="J197" s="12"/>
      <c r="L197" s="12"/>
      <c r="N197" s="12"/>
      <c r="P197" s="1"/>
    </row>
    <row r="198" spans="8:16" x14ac:dyDescent="0.25">
      <c r="H198" s="12"/>
      <c r="J198" s="12"/>
      <c r="L198" s="12"/>
      <c r="N198" s="12"/>
      <c r="P198" s="1"/>
    </row>
    <row r="199" spans="8:16" x14ac:dyDescent="0.25">
      <c r="H199" s="12"/>
      <c r="J199" s="12"/>
      <c r="L199" s="12"/>
      <c r="N199" s="12"/>
      <c r="P199" s="1"/>
    </row>
    <row r="200" spans="8:16" x14ac:dyDescent="0.25">
      <c r="H200" s="12"/>
      <c r="J200" s="12"/>
      <c r="L200" s="12"/>
      <c r="N200" s="12"/>
      <c r="P200" s="1"/>
    </row>
    <row r="201" spans="8:16" x14ac:dyDescent="0.25">
      <c r="H201" s="12"/>
      <c r="J201" s="12"/>
      <c r="L201" s="12"/>
      <c r="N201" s="12"/>
      <c r="P201" s="1"/>
    </row>
    <row r="202" spans="8:16" x14ac:dyDescent="0.25">
      <c r="H202" s="12"/>
      <c r="J202" s="12"/>
      <c r="L202" s="12"/>
      <c r="N202" s="12"/>
      <c r="P202" s="1"/>
    </row>
    <row r="203" spans="8:16" x14ac:dyDescent="0.25">
      <c r="H203" s="12"/>
      <c r="J203" s="12"/>
      <c r="L203" s="12"/>
      <c r="N203" s="12"/>
      <c r="P203" s="1"/>
    </row>
    <row r="204" spans="8:16" x14ac:dyDescent="0.25">
      <c r="H204" s="12"/>
      <c r="J204" s="12"/>
      <c r="L204" s="12"/>
      <c r="N204" s="12"/>
      <c r="P204" s="1"/>
    </row>
    <row r="205" spans="8:16" x14ac:dyDescent="0.25">
      <c r="H205" s="12"/>
      <c r="J205" s="12"/>
      <c r="L205" s="12"/>
      <c r="N205" s="12"/>
      <c r="P205" s="1"/>
    </row>
    <row r="206" spans="8:16" x14ac:dyDescent="0.25">
      <c r="H206" s="12"/>
      <c r="J206" s="12"/>
      <c r="L206" s="12"/>
      <c r="N206" s="12"/>
      <c r="P206" s="1"/>
    </row>
    <row r="207" spans="8:16" x14ac:dyDescent="0.25">
      <c r="H207" s="12"/>
      <c r="J207" s="12"/>
      <c r="L207" s="12"/>
      <c r="N207" s="12"/>
      <c r="P207" s="1"/>
    </row>
    <row r="208" spans="8:16" x14ac:dyDescent="0.25">
      <c r="H208" s="12"/>
      <c r="J208" s="12"/>
      <c r="L208" s="12"/>
      <c r="N208" s="12"/>
      <c r="P208" s="1"/>
    </row>
    <row r="209" spans="8:16" x14ac:dyDescent="0.25">
      <c r="H209" s="12"/>
      <c r="J209" s="12"/>
      <c r="L209" s="12"/>
      <c r="N209" s="12"/>
      <c r="P209" s="1"/>
    </row>
    <row r="210" spans="8:16" x14ac:dyDescent="0.25">
      <c r="H210" s="12"/>
      <c r="J210" s="12"/>
      <c r="L210" s="12"/>
      <c r="N210" s="12"/>
      <c r="P210" s="1"/>
    </row>
    <row r="211" spans="8:16" x14ac:dyDescent="0.25">
      <c r="H211" s="12"/>
      <c r="J211" s="12"/>
      <c r="L211" s="12"/>
      <c r="N211" s="12"/>
      <c r="P211" s="1"/>
    </row>
    <row r="212" spans="8:16" x14ac:dyDescent="0.25">
      <c r="H212" s="12"/>
      <c r="J212" s="12"/>
      <c r="L212" s="12"/>
      <c r="N212" s="12"/>
      <c r="P212" s="1"/>
    </row>
    <row r="213" spans="8:16" x14ac:dyDescent="0.25">
      <c r="H213" s="12"/>
      <c r="J213" s="12"/>
      <c r="L213" s="12"/>
      <c r="N213" s="12"/>
      <c r="P213" s="1"/>
    </row>
    <row r="214" spans="8:16" x14ac:dyDescent="0.25">
      <c r="H214" s="12"/>
      <c r="J214" s="12"/>
      <c r="L214" s="12"/>
      <c r="N214" s="12"/>
      <c r="P214" s="1"/>
    </row>
    <row r="215" spans="8:16" x14ac:dyDescent="0.25">
      <c r="H215" s="12"/>
      <c r="J215" s="12"/>
      <c r="L215" s="12"/>
      <c r="N215" s="12"/>
      <c r="P215" s="1"/>
    </row>
    <row r="216" spans="8:16" x14ac:dyDescent="0.25">
      <c r="H216" s="12"/>
      <c r="J216" s="12"/>
      <c r="L216" s="12"/>
      <c r="N216" s="12"/>
      <c r="P216" s="1"/>
    </row>
    <row r="217" spans="8:16" x14ac:dyDescent="0.25">
      <c r="H217" s="12"/>
      <c r="J217" s="12"/>
      <c r="L217" s="12"/>
      <c r="N217" s="12"/>
      <c r="P217" s="1"/>
    </row>
    <row r="218" spans="8:16" x14ac:dyDescent="0.25">
      <c r="H218" s="12"/>
      <c r="J218" s="12"/>
      <c r="L218" s="12"/>
      <c r="N218" s="12"/>
      <c r="P218" s="1"/>
    </row>
    <row r="219" spans="8:16" x14ac:dyDescent="0.25">
      <c r="H219" s="12"/>
      <c r="J219" s="12"/>
      <c r="L219" s="12"/>
      <c r="N219" s="12"/>
      <c r="P219" s="1"/>
    </row>
    <row r="220" spans="8:16" x14ac:dyDescent="0.25">
      <c r="H220" s="12"/>
      <c r="J220" s="12"/>
      <c r="L220" s="12"/>
      <c r="N220" s="12"/>
      <c r="P220" s="1"/>
    </row>
    <row r="221" spans="8:16" x14ac:dyDescent="0.25">
      <c r="H221" s="12"/>
      <c r="J221" s="12"/>
      <c r="L221" s="12"/>
      <c r="N221" s="12"/>
      <c r="P221" s="1"/>
    </row>
    <row r="222" spans="8:16" x14ac:dyDescent="0.25">
      <c r="H222" s="12"/>
      <c r="J222" s="12"/>
      <c r="L222" s="12"/>
      <c r="N222" s="12"/>
      <c r="P222" s="1"/>
    </row>
    <row r="223" spans="8:16" x14ac:dyDescent="0.25">
      <c r="H223" s="12"/>
      <c r="J223" s="12"/>
      <c r="L223" s="12"/>
      <c r="N223" s="12"/>
      <c r="P223" s="1"/>
    </row>
    <row r="224" spans="8:16" x14ac:dyDescent="0.25">
      <c r="H224" s="12"/>
      <c r="J224" s="12"/>
      <c r="L224" s="12"/>
      <c r="N224" s="12"/>
      <c r="P224" s="1"/>
    </row>
    <row r="225" spans="8:16" x14ac:dyDescent="0.25">
      <c r="H225" s="12"/>
      <c r="J225" s="12"/>
      <c r="L225" s="12"/>
      <c r="N225" s="12"/>
      <c r="P225" s="1"/>
    </row>
    <row r="226" spans="8:16" x14ac:dyDescent="0.25">
      <c r="H226" s="12"/>
      <c r="J226" s="12"/>
      <c r="L226" s="12"/>
      <c r="N226" s="12"/>
      <c r="P226" s="1"/>
    </row>
    <row r="227" spans="8:16" x14ac:dyDescent="0.25">
      <c r="H227" s="12"/>
      <c r="J227" s="12"/>
      <c r="L227" s="12"/>
      <c r="N227" s="12"/>
      <c r="P227" s="1"/>
    </row>
    <row r="228" spans="8:16" x14ac:dyDescent="0.25">
      <c r="H228" s="12"/>
      <c r="J228" s="12"/>
      <c r="L228" s="12"/>
      <c r="N228" s="12"/>
      <c r="P228" s="1"/>
    </row>
    <row r="229" spans="8:16" x14ac:dyDescent="0.25">
      <c r="H229" s="12"/>
      <c r="J229" s="12"/>
      <c r="L229" s="12"/>
      <c r="N229" s="12"/>
      <c r="P229" s="1"/>
    </row>
    <row r="230" spans="8:16" x14ac:dyDescent="0.25">
      <c r="H230" s="12"/>
      <c r="J230" s="12"/>
      <c r="L230" s="12"/>
      <c r="N230" s="12"/>
      <c r="P230" s="1"/>
    </row>
    <row r="231" spans="8:16" x14ac:dyDescent="0.25">
      <c r="H231" s="12"/>
      <c r="J231" s="12"/>
      <c r="L231" s="12"/>
      <c r="N231" s="12"/>
      <c r="P231" s="1"/>
    </row>
    <row r="232" spans="8:16" x14ac:dyDescent="0.25">
      <c r="H232" s="12"/>
      <c r="J232" s="12"/>
      <c r="L232" s="12"/>
      <c r="N232" s="12"/>
      <c r="P232" s="1"/>
    </row>
    <row r="233" spans="8:16" x14ac:dyDescent="0.25">
      <c r="H233" s="12"/>
      <c r="J233" s="12"/>
      <c r="L233" s="12"/>
      <c r="N233" s="12"/>
      <c r="P233" s="1"/>
    </row>
    <row r="234" spans="8:16" x14ac:dyDescent="0.25">
      <c r="H234" s="12"/>
      <c r="J234" s="12"/>
      <c r="L234" s="12"/>
      <c r="N234" s="12"/>
      <c r="P234" s="1"/>
    </row>
    <row r="235" spans="8:16" x14ac:dyDescent="0.25">
      <c r="H235" s="12"/>
      <c r="J235" s="12"/>
      <c r="L235" s="12"/>
      <c r="N235" s="12"/>
      <c r="P235" s="1"/>
    </row>
    <row r="236" spans="8:16" x14ac:dyDescent="0.25">
      <c r="H236" s="12"/>
      <c r="J236" s="12"/>
      <c r="L236" s="12"/>
      <c r="N236" s="12"/>
      <c r="P236" s="1"/>
    </row>
    <row r="237" spans="8:16" x14ac:dyDescent="0.25">
      <c r="H237" s="12"/>
      <c r="J237" s="12"/>
      <c r="L237" s="12"/>
      <c r="N237" s="12"/>
      <c r="P237" s="1"/>
    </row>
    <row r="238" spans="8:16" x14ac:dyDescent="0.25">
      <c r="H238" s="12"/>
      <c r="J238" s="12"/>
      <c r="L238" s="12"/>
      <c r="N238" s="12"/>
      <c r="P238" s="1"/>
    </row>
    <row r="239" spans="8:16" x14ac:dyDescent="0.25">
      <c r="H239" s="12"/>
      <c r="J239" s="12"/>
      <c r="L239" s="12"/>
      <c r="N239" s="12"/>
      <c r="P239" s="1"/>
    </row>
    <row r="240" spans="8:16" x14ac:dyDescent="0.25">
      <c r="H240" s="12"/>
      <c r="J240" s="12"/>
      <c r="L240" s="12"/>
      <c r="N240" s="12"/>
      <c r="P240" s="1"/>
    </row>
    <row r="241" spans="8:16" x14ac:dyDescent="0.25">
      <c r="H241" s="12"/>
      <c r="J241" s="12"/>
      <c r="L241" s="12"/>
      <c r="N241" s="12"/>
      <c r="P241" s="1"/>
    </row>
    <row r="242" spans="8:16" x14ac:dyDescent="0.25">
      <c r="H242" s="12"/>
      <c r="J242" s="12"/>
      <c r="L242" s="12"/>
      <c r="N242" s="12"/>
      <c r="P242" s="1"/>
    </row>
    <row r="243" spans="8:16" x14ac:dyDescent="0.25">
      <c r="H243" s="12"/>
      <c r="J243" s="12"/>
      <c r="L243" s="12"/>
      <c r="N243" s="12"/>
      <c r="P243" s="1"/>
    </row>
    <row r="244" spans="8:16" x14ac:dyDescent="0.25">
      <c r="H244" s="12"/>
      <c r="J244" s="12"/>
      <c r="L244" s="12"/>
      <c r="N244" s="12"/>
      <c r="P244" s="1"/>
    </row>
    <row r="245" spans="8:16" x14ac:dyDescent="0.25">
      <c r="H245" s="12"/>
      <c r="J245" s="12"/>
      <c r="L245" s="12"/>
      <c r="N245" s="12"/>
      <c r="P245" s="1"/>
    </row>
    <row r="246" spans="8:16" x14ac:dyDescent="0.25">
      <c r="H246" s="12"/>
      <c r="J246" s="12"/>
      <c r="L246" s="12"/>
      <c r="N246" s="12"/>
      <c r="P246" s="1"/>
    </row>
    <row r="247" spans="8:16" x14ac:dyDescent="0.25">
      <c r="H247" s="12"/>
      <c r="J247" s="12"/>
      <c r="L247" s="12"/>
      <c r="N247" s="12"/>
      <c r="P247" s="1"/>
    </row>
    <row r="248" spans="8:16" x14ac:dyDescent="0.25">
      <c r="H248" s="12"/>
      <c r="J248" s="12"/>
      <c r="L248" s="12"/>
      <c r="N248" s="12"/>
      <c r="P248" s="1"/>
    </row>
    <row r="249" spans="8:16" x14ac:dyDescent="0.25">
      <c r="H249" s="12"/>
      <c r="J249" s="12"/>
      <c r="L249" s="12"/>
      <c r="N249" s="12"/>
      <c r="P249" s="1"/>
    </row>
    <row r="250" spans="8:16" x14ac:dyDescent="0.25">
      <c r="H250" s="12"/>
      <c r="J250" s="12"/>
      <c r="L250" s="12"/>
      <c r="N250" s="12"/>
      <c r="P250" s="1"/>
    </row>
    <row r="251" spans="8:16" x14ac:dyDescent="0.25">
      <c r="H251" s="12"/>
      <c r="J251" s="12"/>
      <c r="L251" s="12"/>
      <c r="N251" s="12"/>
      <c r="P251" s="1"/>
    </row>
    <row r="252" spans="8:16" x14ac:dyDescent="0.25">
      <c r="H252" s="12"/>
      <c r="J252" s="12"/>
      <c r="L252" s="12"/>
      <c r="N252" s="12"/>
      <c r="P252" s="1"/>
    </row>
    <row r="253" spans="8:16" x14ac:dyDescent="0.25">
      <c r="H253" s="12"/>
      <c r="J253" s="12"/>
      <c r="L253" s="12"/>
      <c r="N253" s="12"/>
      <c r="P253" s="1"/>
    </row>
    <row r="254" spans="8:16" x14ac:dyDescent="0.25">
      <c r="H254" s="12"/>
      <c r="J254" s="12"/>
      <c r="L254" s="12"/>
      <c r="N254" s="12"/>
      <c r="P254" s="1"/>
    </row>
    <row r="255" spans="8:16" x14ac:dyDescent="0.25">
      <c r="H255" s="12"/>
      <c r="J255" s="12"/>
      <c r="L255" s="12"/>
      <c r="N255" s="12"/>
      <c r="P255" s="1"/>
    </row>
    <row r="256" spans="8:16" x14ac:dyDescent="0.25">
      <c r="H256" s="12"/>
      <c r="J256" s="12"/>
      <c r="L256" s="12"/>
      <c r="N256" s="12"/>
      <c r="P256" s="1"/>
    </row>
    <row r="257" spans="8:16" x14ac:dyDescent="0.25">
      <c r="H257" s="12"/>
      <c r="J257" s="12"/>
      <c r="L257" s="12"/>
      <c r="N257" s="12"/>
      <c r="P257" s="1"/>
    </row>
    <row r="258" spans="8:16" x14ac:dyDescent="0.25">
      <c r="H258" s="12"/>
      <c r="J258" s="12"/>
      <c r="L258" s="12"/>
      <c r="N258" s="12"/>
      <c r="P258" s="1"/>
    </row>
    <row r="259" spans="8:16" x14ac:dyDescent="0.25">
      <c r="H259" s="12"/>
      <c r="J259" s="12"/>
      <c r="L259" s="12"/>
      <c r="N259" s="12"/>
      <c r="P259" s="1"/>
    </row>
    <row r="260" spans="8:16" x14ac:dyDescent="0.25">
      <c r="H260" s="12"/>
      <c r="J260" s="12"/>
      <c r="L260" s="12"/>
      <c r="N260" s="12"/>
      <c r="P260" s="1"/>
    </row>
    <row r="261" spans="8:16" x14ac:dyDescent="0.25">
      <c r="H261" s="12"/>
      <c r="J261" s="12"/>
      <c r="L261" s="12"/>
      <c r="N261" s="12"/>
      <c r="P261" s="1"/>
    </row>
    <row r="262" spans="8:16" x14ac:dyDescent="0.25">
      <c r="H262" s="12"/>
      <c r="J262" s="12"/>
      <c r="L262" s="12"/>
      <c r="N262" s="12"/>
      <c r="P262" s="1"/>
    </row>
    <row r="263" spans="8:16" x14ac:dyDescent="0.25">
      <c r="H263" s="12"/>
      <c r="J263" s="12"/>
      <c r="L263" s="12"/>
      <c r="N263" s="12"/>
      <c r="P263" s="1"/>
    </row>
    <row r="264" spans="8:16" x14ac:dyDescent="0.25">
      <c r="H264" s="12"/>
      <c r="J264" s="12"/>
      <c r="L264" s="12"/>
      <c r="N264" s="12"/>
      <c r="P264" s="1"/>
    </row>
    <row r="265" spans="8:16" x14ac:dyDescent="0.25">
      <c r="H265" s="12"/>
      <c r="J265" s="12"/>
      <c r="L265" s="12"/>
      <c r="N265" s="12"/>
      <c r="P265" s="1"/>
    </row>
    <row r="266" spans="8:16" x14ac:dyDescent="0.25">
      <c r="H266" s="12"/>
      <c r="J266" s="12"/>
      <c r="L266" s="12"/>
      <c r="N266" s="12"/>
      <c r="P266" s="1"/>
    </row>
    <row r="267" spans="8:16" x14ac:dyDescent="0.25">
      <c r="H267" s="12"/>
      <c r="J267" s="12"/>
      <c r="L267" s="12"/>
      <c r="N267" s="12"/>
      <c r="P267" s="1"/>
    </row>
    <row r="268" spans="8:16" x14ac:dyDescent="0.25">
      <c r="H268" s="12"/>
      <c r="J268" s="12"/>
      <c r="L268" s="12"/>
      <c r="N268" s="12"/>
      <c r="P268" s="1"/>
    </row>
    <row r="269" spans="8:16" x14ac:dyDescent="0.25">
      <c r="H269" s="12"/>
      <c r="J269" s="12"/>
      <c r="L269" s="12"/>
      <c r="N269" s="12"/>
      <c r="P269" s="1"/>
    </row>
    <row r="270" spans="8:16" x14ac:dyDescent="0.25">
      <c r="H270" s="12"/>
      <c r="J270" s="12"/>
      <c r="L270" s="12"/>
      <c r="N270" s="12"/>
      <c r="P270" s="1"/>
    </row>
    <row r="271" spans="8:16" x14ac:dyDescent="0.25">
      <c r="H271" s="12"/>
      <c r="J271" s="12"/>
      <c r="L271" s="12"/>
      <c r="N271" s="12"/>
      <c r="P271" s="1"/>
    </row>
    <row r="272" spans="8:16" x14ac:dyDescent="0.25">
      <c r="H272" s="12"/>
      <c r="J272" s="12"/>
      <c r="L272" s="12"/>
      <c r="N272" s="12"/>
      <c r="P272" s="1"/>
    </row>
    <row r="273" spans="8:16" x14ac:dyDescent="0.25">
      <c r="H273" s="12"/>
      <c r="J273" s="12"/>
      <c r="L273" s="12"/>
      <c r="N273" s="12"/>
      <c r="P273" s="1"/>
    </row>
    <row r="274" spans="8:16" x14ac:dyDescent="0.25">
      <c r="H274" s="12"/>
      <c r="J274" s="12"/>
      <c r="L274" s="12"/>
      <c r="N274" s="12"/>
      <c r="P274" s="1"/>
    </row>
    <row r="275" spans="8:16" x14ac:dyDescent="0.25">
      <c r="H275" s="12"/>
      <c r="J275" s="12"/>
      <c r="L275" s="12"/>
      <c r="N275" s="12"/>
      <c r="P275" s="1"/>
    </row>
    <row r="276" spans="8:16" x14ac:dyDescent="0.25">
      <c r="H276" s="12"/>
      <c r="J276" s="12"/>
      <c r="L276" s="12"/>
      <c r="N276" s="12"/>
      <c r="P276" s="1"/>
    </row>
    <row r="277" spans="8:16" x14ac:dyDescent="0.25">
      <c r="H277" s="12"/>
      <c r="J277" s="12"/>
      <c r="L277" s="12"/>
      <c r="N277" s="12"/>
      <c r="P277" s="1"/>
    </row>
    <row r="278" spans="8:16" x14ac:dyDescent="0.25">
      <c r="H278" s="12"/>
      <c r="J278" s="12"/>
      <c r="L278" s="12"/>
      <c r="N278" s="12"/>
      <c r="P278" s="1"/>
    </row>
    <row r="279" spans="8:16" x14ac:dyDescent="0.25">
      <c r="H279" s="12"/>
      <c r="J279" s="12"/>
      <c r="L279" s="12"/>
      <c r="N279" s="12"/>
      <c r="P279" s="1"/>
    </row>
    <row r="280" spans="8:16" x14ac:dyDescent="0.25">
      <c r="H280" s="12"/>
      <c r="J280" s="12"/>
      <c r="L280" s="12"/>
      <c r="N280" s="12"/>
      <c r="P280" s="1"/>
    </row>
    <row r="281" spans="8:16" x14ac:dyDescent="0.25">
      <c r="H281" s="12"/>
      <c r="J281" s="12"/>
      <c r="L281" s="12"/>
      <c r="N281" s="12"/>
      <c r="P281" s="1"/>
    </row>
    <row r="282" spans="8:16" x14ac:dyDescent="0.25">
      <c r="H282" s="12"/>
      <c r="J282" s="12"/>
      <c r="L282" s="12"/>
      <c r="N282" s="12"/>
      <c r="P282" s="1"/>
    </row>
    <row r="283" spans="8:16" x14ac:dyDescent="0.25">
      <c r="H283" s="12"/>
      <c r="J283" s="12"/>
      <c r="L283" s="12"/>
      <c r="N283" s="12"/>
      <c r="P283" s="1"/>
    </row>
    <row r="284" spans="8:16" x14ac:dyDescent="0.25">
      <c r="H284" s="12"/>
      <c r="J284" s="12"/>
      <c r="L284" s="12"/>
      <c r="N284" s="12"/>
      <c r="P284" s="1"/>
    </row>
    <row r="285" spans="8:16" x14ac:dyDescent="0.25">
      <c r="H285" s="12"/>
      <c r="J285" s="12"/>
      <c r="L285" s="12"/>
      <c r="N285" s="12"/>
      <c r="P285" s="1"/>
    </row>
    <row r="286" spans="8:16" x14ac:dyDescent="0.25">
      <c r="H286" s="12"/>
      <c r="J286" s="12"/>
      <c r="L286" s="12"/>
      <c r="N286" s="12"/>
      <c r="P286" s="1"/>
    </row>
    <row r="287" spans="8:16" x14ac:dyDescent="0.25">
      <c r="H287" s="12"/>
      <c r="J287" s="12"/>
      <c r="L287" s="12"/>
      <c r="N287" s="12"/>
      <c r="P287" s="1"/>
    </row>
    <row r="288" spans="8:16" x14ac:dyDescent="0.25">
      <c r="H288" s="12"/>
      <c r="J288" s="12"/>
      <c r="L288" s="12"/>
      <c r="N288" s="12"/>
      <c r="P288" s="1"/>
    </row>
    <row r="289" spans="8:16" x14ac:dyDescent="0.25">
      <c r="H289" s="12"/>
      <c r="J289" s="12"/>
      <c r="L289" s="12"/>
      <c r="N289" s="12"/>
      <c r="P289" s="1"/>
    </row>
    <row r="290" spans="8:16" x14ac:dyDescent="0.25">
      <c r="H290" s="12"/>
      <c r="J290" s="12"/>
      <c r="L290" s="12"/>
      <c r="N290" s="12"/>
      <c r="P290" s="1"/>
    </row>
    <row r="291" spans="8:16" x14ac:dyDescent="0.25">
      <c r="H291" s="12"/>
      <c r="J291" s="12"/>
      <c r="L291" s="12"/>
      <c r="N291" s="12"/>
      <c r="P291" s="1"/>
    </row>
    <row r="292" spans="8:16" x14ac:dyDescent="0.25">
      <c r="H292" s="12"/>
      <c r="J292" s="12"/>
      <c r="L292" s="12"/>
      <c r="N292" s="12"/>
      <c r="P292" s="1"/>
    </row>
    <row r="293" spans="8:16" x14ac:dyDescent="0.25">
      <c r="H293" s="12"/>
      <c r="J293" s="12"/>
      <c r="L293" s="12"/>
      <c r="N293" s="12"/>
      <c r="P293" s="1"/>
    </row>
    <row r="294" spans="8:16" x14ac:dyDescent="0.25">
      <c r="H294" s="12"/>
      <c r="J294" s="12"/>
      <c r="L294" s="12"/>
      <c r="N294" s="12"/>
      <c r="P294" s="1"/>
    </row>
    <row r="295" spans="8:16" x14ac:dyDescent="0.25">
      <c r="H295" s="12"/>
      <c r="J295" s="12"/>
      <c r="L295" s="12"/>
      <c r="N295" s="12"/>
      <c r="P295" s="1"/>
    </row>
    <row r="296" spans="8:16" x14ac:dyDescent="0.25">
      <c r="H296" s="12"/>
      <c r="J296" s="12"/>
      <c r="L296" s="12"/>
      <c r="N296" s="12"/>
      <c r="P296" s="1"/>
    </row>
    <row r="297" spans="8:16" x14ac:dyDescent="0.25">
      <c r="H297" s="12"/>
      <c r="J297" s="12"/>
      <c r="L297" s="12"/>
      <c r="N297" s="12"/>
      <c r="P297" s="1"/>
    </row>
    <row r="298" spans="8:16" x14ac:dyDescent="0.25">
      <c r="H298" s="12"/>
      <c r="J298" s="12"/>
      <c r="L298" s="12"/>
      <c r="N298" s="12"/>
      <c r="P298" s="1"/>
    </row>
    <row r="299" spans="8:16" x14ac:dyDescent="0.25">
      <c r="H299" s="12"/>
      <c r="J299" s="12"/>
      <c r="L299" s="12"/>
      <c r="N299" s="12"/>
      <c r="P299" s="1"/>
    </row>
    <row r="300" spans="8:16" x14ac:dyDescent="0.25">
      <c r="H300" s="12"/>
      <c r="J300" s="12"/>
      <c r="L300" s="12"/>
      <c r="N300" s="12"/>
      <c r="P300" s="1"/>
    </row>
    <row r="301" spans="8:16" x14ac:dyDescent="0.25">
      <c r="H301" s="12"/>
      <c r="J301" s="12"/>
      <c r="L301" s="12"/>
      <c r="N301" s="12"/>
      <c r="P301" s="1"/>
    </row>
    <row r="302" spans="8:16" x14ac:dyDescent="0.25">
      <c r="H302" s="12"/>
      <c r="J302" s="12"/>
      <c r="L302" s="12"/>
      <c r="N302" s="12"/>
      <c r="P302" s="1"/>
    </row>
    <row r="303" spans="8:16" x14ac:dyDescent="0.25">
      <c r="H303" s="12"/>
      <c r="J303" s="12"/>
      <c r="L303" s="12"/>
      <c r="N303" s="12"/>
      <c r="P303" s="1"/>
    </row>
    <row r="304" spans="8:16" x14ac:dyDescent="0.25">
      <c r="H304" s="12"/>
      <c r="J304" s="12"/>
      <c r="L304" s="12"/>
      <c r="N304" s="12"/>
      <c r="P304" s="1"/>
    </row>
    <row r="305" spans="8:16" x14ac:dyDescent="0.25">
      <c r="H305" s="12"/>
      <c r="J305" s="12"/>
      <c r="L305" s="12"/>
      <c r="N305" s="12"/>
      <c r="P305" s="1"/>
    </row>
    <row r="306" spans="8:16" x14ac:dyDescent="0.25">
      <c r="H306" s="12"/>
      <c r="J306" s="12"/>
      <c r="L306" s="12"/>
      <c r="N306" s="12"/>
      <c r="P306" s="1"/>
    </row>
    <row r="307" spans="8:16" x14ac:dyDescent="0.25">
      <c r="H307" s="12"/>
      <c r="J307" s="12"/>
      <c r="L307" s="12"/>
      <c r="N307" s="12"/>
      <c r="P307" s="1"/>
    </row>
    <row r="308" spans="8:16" x14ac:dyDescent="0.25">
      <c r="H308" s="12"/>
      <c r="J308" s="12"/>
      <c r="L308" s="12"/>
      <c r="N308" s="12"/>
      <c r="P308" s="1"/>
    </row>
    <row r="309" spans="8:16" x14ac:dyDescent="0.25">
      <c r="H309" s="12"/>
      <c r="J309" s="12"/>
      <c r="L309" s="12"/>
      <c r="N309" s="12"/>
      <c r="P309" s="1"/>
    </row>
    <row r="310" spans="8:16" x14ac:dyDescent="0.25">
      <c r="H310" s="12"/>
      <c r="J310" s="12"/>
      <c r="L310" s="12"/>
      <c r="N310" s="12"/>
      <c r="P310" s="1"/>
    </row>
    <row r="311" spans="8:16" x14ac:dyDescent="0.25">
      <c r="H311" s="12"/>
      <c r="J311" s="12"/>
      <c r="L311" s="12"/>
      <c r="N311" s="12"/>
      <c r="P311" s="1"/>
    </row>
    <row r="312" spans="8:16" x14ac:dyDescent="0.25">
      <c r="H312" s="12"/>
      <c r="J312" s="12"/>
      <c r="L312" s="12"/>
      <c r="N312" s="12"/>
      <c r="P312" s="1"/>
    </row>
    <row r="313" spans="8:16" x14ac:dyDescent="0.25">
      <c r="H313" s="12"/>
      <c r="J313" s="12"/>
      <c r="L313" s="12"/>
      <c r="N313" s="12"/>
      <c r="P313" s="1"/>
    </row>
    <row r="314" spans="8:16" x14ac:dyDescent="0.25">
      <c r="H314" s="12"/>
      <c r="J314" s="12"/>
      <c r="L314" s="12"/>
      <c r="N314" s="12"/>
      <c r="P314" s="1"/>
    </row>
    <row r="315" spans="8:16" x14ac:dyDescent="0.25">
      <c r="H315" s="12"/>
      <c r="J315" s="12"/>
      <c r="L315" s="12"/>
      <c r="N315" s="12"/>
      <c r="P315" s="1"/>
    </row>
    <row r="316" spans="8:16" x14ac:dyDescent="0.25">
      <c r="H316" s="12"/>
      <c r="J316" s="12"/>
      <c r="L316" s="12"/>
      <c r="N316" s="12"/>
      <c r="P316" s="1"/>
    </row>
    <row r="317" spans="8:16" x14ac:dyDescent="0.25">
      <c r="H317" s="12"/>
      <c r="J317" s="12"/>
      <c r="L317" s="12"/>
      <c r="N317" s="12"/>
      <c r="P317" s="1"/>
    </row>
    <row r="318" spans="8:16" x14ac:dyDescent="0.25">
      <c r="H318" s="12"/>
      <c r="J318" s="12"/>
      <c r="L318" s="12"/>
      <c r="N318" s="12"/>
      <c r="P318" s="1"/>
    </row>
    <row r="319" spans="8:16" x14ac:dyDescent="0.25">
      <c r="H319" s="12"/>
      <c r="J319" s="12"/>
      <c r="L319" s="12"/>
      <c r="N319" s="12"/>
      <c r="P319" s="1"/>
    </row>
    <row r="320" spans="8:16" x14ac:dyDescent="0.25">
      <c r="H320" s="12"/>
      <c r="J320" s="12"/>
      <c r="L320" s="12"/>
      <c r="N320" s="12"/>
      <c r="P320" s="1"/>
    </row>
    <row r="321" spans="8:16" x14ac:dyDescent="0.25">
      <c r="H321" s="12"/>
      <c r="J321" s="12"/>
      <c r="L321" s="12"/>
      <c r="N321" s="12"/>
      <c r="P321" s="1"/>
    </row>
    <row r="322" spans="8:16" x14ac:dyDescent="0.25">
      <c r="H322" s="12"/>
      <c r="J322" s="12"/>
      <c r="L322" s="12"/>
      <c r="N322" s="12"/>
      <c r="P322" s="1"/>
    </row>
    <row r="323" spans="8:16" x14ac:dyDescent="0.25">
      <c r="H323" s="12"/>
      <c r="J323" s="12"/>
      <c r="L323" s="12"/>
      <c r="N323" s="12"/>
      <c r="P323" s="1"/>
    </row>
    <row r="324" spans="8:16" x14ac:dyDescent="0.25">
      <c r="H324" s="12"/>
      <c r="J324" s="12"/>
      <c r="L324" s="12"/>
      <c r="N324" s="12"/>
      <c r="P324" s="1"/>
    </row>
    <row r="325" spans="8:16" x14ac:dyDescent="0.25">
      <c r="H325" s="12"/>
      <c r="J325" s="12"/>
      <c r="L325" s="12"/>
      <c r="N325" s="12"/>
      <c r="P325" s="1"/>
    </row>
    <row r="326" spans="8:16" x14ac:dyDescent="0.25">
      <c r="H326" s="12"/>
      <c r="J326" s="12"/>
      <c r="L326" s="12"/>
      <c r="N326" s="12"/>
      <c r="P326" s="1"/>
    </row>
    <row r="327" spans="8:16" x14ac:dyDescent="0.25">
      <c r="H327" s="12"/>
      <c r="J327" s="12"/>
      <c r="L327" s="12"/>
      <c r="N327" s="12"/>
      <c r="P327" s="1"/>
    </row>
    <row r="328" spans="8:16" x14ac:dyDescent="0.25">
      <c r="H328" s="12"/>
      <c r="J328" s="12"/>
      <c r="L328" s="12"/>
      <c r="N328" s="12"/>
      <c r="P328" s="1"/>
    </row>
    <row r="329" spans="8:16" x14ac:dyDescent="0.25">
      <c r="H329" s="12"/>
      <c r="J329" s="12"/>
      <c r="L329" s="12"/>
      <c r="N329" s="12"/>
      <c r="P329" s="1"/>
    </row>
    <row r="330" spans="8:16" x14ac:dyDescent="0.25">
      <c r="H330" s="12"/>
      <c r="J330" s="12"/>
      <c r="L330" s="12"/>
      <c r="N330" s="12"/>
      <c r="P330" s="1"/>
    </row>
    <row r="331" spans="8:16" x14ac:dyDescent="0.25">
      <c r="H331" s="12"/>
      <c r="J331" s="12"/>
      <c r="L331" s="12"/>
      <c r="N331" s="12"/>
      <c r="P331" s="1"/>
    </row>
    <row r="332" spans="8:16" x14ac:dyDescent="0.25">
      <c r="H332" s="12"/>
      <c r="J332" s="12"/>
      <c r="L332" s="12"/>
      <c r="N332" s="12"/>
      <c r="P332" s="1"/>
    </row>
    <row r="333" spans="8:16" x14ac:dyDescent="0.25">
      <c r="H333" s="12"/>
      <c r="J333" s="12"/>
      <c r="L333" s="12"/>
      <c r="N333" s="12"/>
      <c r="P333" s="1"/>
    </row>
    <row r="334" spans="8:16" x14ac:dyDescent="0.25">
      <c r="H334" s="12"/>
      <c r="J334" s="12"/>
      <c r="L334" s="12"/>
      <c r="N334" s="12"/>
      <c r="P334" s="1"/>
    </row>
    <row r="335" spans="8:16" x14ac:dyDescent="0.25">
      <c r="H335" s="12"/>
      <c r="J335" s="12"/>
      <c r="L335" s="12"/>
      <c r="N335" s="12"/>
      <c r="P335" s="1"/>
    </row>
    <row r="336" spans="8:16" x14ac:dyDescent="0.25">
      <c r="H336" s="12"/>
      <c r="J336" s="12"/>
      <c r="L336" s="12"/>
      <c r="N336" s="12"/>
      <c r="P336" s="1"/>
    </row>
    <row r="337" spans="8:16" x14ac:dyDescent="0.25">
      <c r="H337" s="12"/>
      <c r="J337" s="12"/>
      <c r="L337" s="12"/>
      <c r="N337" s="12"/>
      <c r="P337" s="1"/>
    </row>
    <row r="338" spans="8:16" x14ac:dyDescent="0.25">
      <c r="H338" s="12"/>
      <c r="J338" s="12"/>
      <c r="L338" s="12"/>
      <c r="N338" s="12"/>
      <c r="P338" s="1"/>
    </row>
    <row r="339" spans="8:16" x14ac:dyDescent="0.25">
      <c r="H339" s="12"/>
      <c r="J339" s="12"/>
      <c r="L339" s="12"/>
      <c r="N339" s="12"/>
      <c r="P339" s="1"/>
    </row>
    <row r="340" spans="8:16" x14ac:dyDescent="0.25">
      <c r="H340" s="12"/>
      <c r="J340" s="12"/>
      <c r="L340" s="12"/>
      <c r="N340" s="12"/>
      <c r="P340" s="1"/>
    </row>
    <row r="341" spans="8:16" x14ac:dyDescent="0.25">
      <c r="H341" s="12"/>
      <c r="J341" s="12"/>
      <c r="L341" s="12"/>
      <c r="N341" s="12"/>
      <c r="P341" s="1"/>
    </row>
    <row r="342" spans="8:16" x14ac:dyDescent="0.25">
      <c r="H342" s="12"/>
      <c r="J342" s="12"/>
      <c r="L342" s="12"/>
      <c r="N342" s="12"/>
      <c r="P342" s="1"/>
    </row>
    <row r="343" spans="8:16" x14ac:dyDescent="0.25">
      <c r="H343" s="12"/>
      <c r="J343" s="12"/>
      <c r="L343" s="12"/>
      <c r="N343" s="12"/>
      <c r="P343" s="1"/>
    </row>
    <row r="344" spans="8:16" x14ac:dyDescent="0.25">
      <c r="H344" s="12"/>
      <c r="J344" s="12"/>
      <c r="L344" s="12"/>
      <c r="N344" s="12"/>
      <c r="P344" s="1"/>
    </row>
    <row r="345" spans="8:16" x14ac:dyDescent="0.25">
      <c r="H345" s="12"/>
      <c r="J345" s="12"/>
      <c r="L345" s="12"/>
      <c r="N345" s="12"/>
      <c r="P345" s="1"/>
    </row>
    <row r="346" spans="8:16" x14ac:dyDescent="0.25">
      <c r="H346" s="12"/>
      <c r="J346" s="12"/>
      <c r="L346" s="12"/>
      <c r="N346" s="12"/>
      <c r="P346" s="1"/>
    </row>
    <row r="347" spans="8:16" x14ac:dyDescent="0.25">
      <c r="H347" s="12"/>
      <c r="J347" s="12"/>
      <c r="L347" s="12"/>
      <c r="N347" s="12"/>
      <c r="P347" s="1"/>
    </row>
    <row r="348" spans="8:16" x14ac:dyDescent="0.25">
      <c r="H348" s="12"/>
      <c r="J348" s="12"/>
      <c r="L348" s="12"/>
      <c r="N348" s="12"/>
      <c r="P348" s="1"/>
    </row>
    <row r="349" spans="8:16" x14ac:dyDescent="0.25">
      <c r="H349" s="12"/>
      <c r="J349" s="12"/>
      <c r="L349" s="12"/>
      <c r="N349" s="12"/>
      <c r="P349" s="1"/>
    </row>
    <row r="350" spans="8:16" x14ac:dyDescent="0.25">
      <c r="H350" s="12"/>
      <c r="J350" s="12"/>
      <c r="L350" s="12"/>
      <c r="N350" s="12"/>
      <c r="P350" s="1"/>
    </row>
    <row r="351" spans="8:16" x14ac:dyDescent="0.25">
      <c r="H351" s="12"/>
      <c r="J351" s="12"/>
      <c r="L351" s="12"/>
      <c r="N351" s="12"/>
      <c r="P351" s="1"/>
    </row>
    <row r="352" spans="8:16" x14ac:dyDescent="0.25">
      <c r="H352" s="12"/>
      <c r="J352" s="12"/>
      <c r="L352" s="12"/>
      <c r="N352" s="12"/>
      <c r="P352" s="1"/>
    </row>
    <row r="353" spans="8:16" x14ac:dyDescent="0.25">
      <c r="H353" s="12"/>
      <c r="J353" s="12"/>
      <c r="L353" s="12"/>
      <c r="N353" s="12"/>
      <c r="P353" s="1"/>
    </row>
    <row r="354" spans="8:16" x14ac:dyDescent="0.25">
      <c r="H354" s="12"/>
      <c r="J354" s="12"/>
      <c r="L354" s="12"/>
      <c r="N354" s="12"/>
      <c r="P354" s="1"/>
    </row>
    <row r="355" spans="8:16" x14ac:dyDescent="0.25">
      <c r="H355" s="12"/>
      <c r="J355" s="12"/>
      <c r="L355" s="12"/>
      <c r="N355" s="12"/>
      <c r="P355" s="1"/>
    </row>
    <row r="356" spans="8:16" x14ac:dyDescent="0.25">
      <c r="H356" s="12"/>
      <c r="J356" s="12"/>
      <c r="L356" s="12"/>
      <c r="N356" s="12"/>
      <c r="P356" s="1"/>
    </row>
    <row r="357" spans="8:16" x14ac:dyDescent="0.25">
      <c r="H357" s="12"/>
      <c r="J357" s="12"/>
      <c r="L357" s="12"/>
      <c r="N357" s="12"/>
      <c r="P357" s="1"/>
    </row>
    <row r="358" spans="8:16" x14ac:dyDescent="0.25">
      <c r="H358" s="12"/>
      <c r="J358" s="12"/>
      <c r="L358" s="12"/>
      <c r="N358" s="12"/>
      <c r="P358" s="1"/>
    </row>
    <row r="359" spans="8:16" x14ac:dyDescent="0.25">
      <c r="H359" s="12"/>
      <c r="J359" s="12"/>
      <c r="L359" s="12"/>
      <c r="N359" s="12"/>
      <c r="P359" s="1"/>
    </row>
    <row r="360" spans="8:16" x14ac:dyDescent="0.25">
      <c r="H360" s="12"/>
      <c r="J360" s="12"/>
      <c r="L360" s="12"/>
      <c r="N360" s="12"/>
      <c r="P360" s="1"/>
    </row>
    <row r="361" spans="8:16" x14ac:dyDescent="0.25">
      <c r="H361" s="12"/>
      <c r="J361" s="12"/>
      <c r="L361" s="12"/>
      <c r="N361" s="12"/>
      <c r="P361" s="1"/>
    </row>
    <row r="362" spans="8:16" x14ac:dyDescent="0.25">
      <c r="H362" s="12"/>
      <c r="J362" s="12"/>
      <c r="L362" s="12"/>
      <c r="N362" s="12"/>
      <c r="P362" s="1"/>
    </row>
    <row r="363" spans="8:16" x14ac:dyDescent="0.25">
      <c r="H363" s="12"/>
      <c r="J363" s="12"/>
      <c r="L363" s="12"/>
      <c r="N363" s="12"/>
      <c r="P363" s="1"/>
    </row>
    <row r="364" spans="8:16" x14ac:dyDescent="0.25">
      <c r="H364" s="12"/>
      <c r="J364" s="12"/>
      <c r="L364" s="12"/>
      <c r="N364" s="12"/>
      <c r="P364" s="1"/>
    </row>
    <row r="365" spans="8:16" x14ac:dyDescent="0.25">
      <c r="H365" s="12"/>
      <c r="J365" s="12"/>
      <c r="L365" s="12"/>
      <c r="N365" s="12"/>
      <c r="P365" s="1"/>
    </row>
    <row r="366" spans="8:16" x14ac:dyDescent="0.25">
      <c r="H366" s="12"/>
      <c r="J366" s="12"/>
      <c r="L366" s="12"/>
      <c r="N366" s="12"/>
      <c r="P366" s="1"/>
    </row>
    <row r="367" spans="8:16" x14ac:dyDescent="0.25">
      <c r="H367" s="12"/>
      <c r="J367" s="12"/>
      <c r="L367" s="12"/>
      <c r="N367" s="12"/>
      <c r="P367" s="1"/>
    </row>
    <row r="368" spans="8:16" x14ac:dyDescent="0.25">
      <c r="H368" s="12"/>
      <c r="J368" s="12"/>
      <c r="L368" s="12"/>
      <c r="N368" s="12"/>
      <c r="P368" s="1"/>
    </row>
    <row r="369" spans="8:16" x14ac:dyDescent="0.25">
      <c r="H369" s="12"/>
      <c r="J369" s="12"/>
      <c r="L369" s="12"/>
      <c r="N369" s="12"/>
      <c r="P369" s="1"/>
    </row>
    <row r="370" spans="8:16" x14ac:dyDescent="0.25">
      <c r="H370" s="12"/>
      <c r="J370" s="12"/>
      <c r="L370" s="12"/>
      <c r="N370" s="12"/>
      <c r="P370" s="1"/>
    </row>
    <row r="371" spans="8:16" x14ac:dyDescent="0.25">
      <c r="H371" s="12"/>
      <c r="J371" s="12"/>
      <c r="L371" s="12"/>
      <c r="N371" s="12"/>
      <c r="P371" s="1"/>
    </row>
    <row r="372" spans="8:16" x14ac:dyDescent="0.25">
      <c r="H372" s="12"/>
      <c r="J372" s="12"/>
      <c r="L372" s="12"/>
      <c r="N372" s="12"/>
      <c r="P372" s="1"/>
    </row>
    <row r="373" spans="8:16" x14ac:dyDescent="0.25">
      <c r="H373" s="12"/>
      <c r="J373" s="12"/>
      <c r="L373" s="12"/>
      <c r="N373" s="12"/>
      <c r="P373" s="1"/>
    </row>
    <row r="374" spans="8:16" x14ac:dyDescent="0.25">
      <c r="H374" s="12"/>
      <c r="J374" s="12"/>
      <c r="L374" s="12"/>
      <c r="N374" s="12"/>
      <c r="P374" s="1"/>
    </row>
    <row r="375" spans="8:16" x14ac:dyDescent="0.25">
      <c r="H375" s="12"/>
      <c r="J375" s="12"/>
      <c r="L375" s="12"/>
      <c r="N375" s="12"/>
      <c r="P375" s="1"/>
    </row>
    <row r="376" spans="8:16" x14ac:dyDescent="0.25">
      <c r="H376" s="12"/>
      <c r="J376" s="12"/>
      <c r="L376" s="12"/>
      <c r="N376" s="12"/>
      <c r="P376" s="1"/>
    </row>
    <row r="377" spans="8:16" x14ac:dyDescent="0.25">
      <c r="H377" s="12"/>
      <c r="J377" s="12"/>
      <c r="L377" s="12"/>
      <c r="N377" s="12"/>
      <c r="P377" s="1"/>
    </row>
    <row r="378" spans="8:16" x14ac:dyDescent="0.25">
      <c r="H378" s="12"/>
      <c r="J378" s="12"/>
      <c r="L378" s="12"/>
      <c r="N378" s="12"/>
      <c r="P378" s="1"/>
    </row>
    <row r="379" spans="8:16" x14ac:dyDescent="0.25">
      <c r="H379" s="12"/>
      <c r="J379" s="12"/>
      <c r="L379" s="12"/>
      <c r="N379" s="12"/>
      <c r="P379" s="1"/>
    </row>
    <row r="380" spans="8:16" x14ac:dyDescent="0.25">
      <c r="H380" s="12"/>
      <c r="J380" s="12"/>
      <c r="L380" s="12"/>
      <c r="N380" s="12"/>
      <c r="P380" s="1"/>
    </row>
    <row r="381" spans="8:16" x14ac:dyDescent="0.25">
      <c r="H381" s="12"/>
      <c r="J381" s="12"/>
      <c r="L381" s="12"/>
      <c r="N381" s="12"/>
      <c r="P381" s="1"/>
    </row>
    <row r="382" spans="8:16" x14ac:dyDescent="0.25">
      <c r="H382" s="12"/>
      <c r="J382" s="12"/>
      <c r="L382" s="12"/>
      <c r="N382" s="12"/>
      <c r="P382" s="1"/>
    </row>
    <row r="383" spans="8:16" x14ac:dyDescent="0.25">
      <c r="H383" s="12"/>
      <c r="J383" s="12"/>
      <c r="L383" s="12"/>
      <c r="N383" s="12"/>
      <c r="P383" s="1"/>
    </row>
    <row r="384" spans="8:16" x14ac:dyDescent="0.25">
      <c r="H384" s="12"/>
      <c r="J384" s="12"/>
      <c r="L384" s="12"/>
      <c r="N384" s="12"/>
      <c r="P384" s="1"/>
    </row>
    <row r="385" spans="8:16" x14ac:dyDescent="0.25">
      <c r="H385" s="12"/>
      <c r="J385" s="12"/>
      <c r="L385" s="12"/>
      <c r="N385" s="12"/>
      <c r="P385" s="1"/>
    </row>
    <row r="386" spans="8:16" x14ac:dyDescent="0.25">
      <c r="H386" s="12"/>
      <c r="J386" s="12"/>
      <c r="L386" s="12"/>
      <c r="N386" s="12"/>
      <c r="P386" s="1"/>
    </row>
    <row r="387" spans="8:16" x14ac:dyDescent="0.25">
      <c r="H387" s="12"/>
      <c r="J387" s="12"/>
      <c r="L387" s="12"/>
      <c r="N387" s="12"/>
      <c r="P387" s="1"/>
    </row>
    <row r="388" spans="8:16" x14ac:dyDescent="0.25">
      <c r="H388" s="12"/>
      <c r="J388" s="12"/>
      <c r="L388" s="12"/>
      <c r="N388" s="12"/>
      <c r="P388" s="1"/>
    </row>
    <row r="389" spans="8:16" x14ac:dyDescent="0.25">
      <c r="H389" s="12"/>
      <c r="J389" s="12"/>
      <c r="L389" s="12"/>
      <c r="N389" s="12"/>
      <c r="P389" s="1"/>
    </row>
    <row r="390" spans="8:16" x14ac:dyDescent="0.25">
      <c r="H390" s="12"/>
      <c r="J390" s="12"/>
      <c r="L390" s="12"/>
      <c r="N390" s="12"/>
      <c r="P390" s="1"/>
    </row>
    <row r="391" spans="8:16" x14ac:dyDescent="0.25">
      <c r="H391" s="12"/>
      <c r="J391" s="12"/>
      <c r="L391" s="12"/>
      <c r="N391" s="12"/>
      <c r="P391" s="1"/>
    </row>
    <row r="392" spans="8:16" x14ac:dyDescent="0.25">
      <c r="H392" s="12"/>
      <c r="J392" s="12"/>
      <c r="L392" s="12"/>
      <c r="N392" s="12"/>
      <c r="P392" s="1"/>
    </row>
    <row r="393" spans="8:16" x14ac:dyDescent="0.25">
      <c r="H393" s="12"/>
      <c r="J393" s="12"/>
      <c r="L393" s="12"/>
      <c r="N393" s="12"/>
      <c r="P393" s="1"/>
    </row>
    <row r="394" spans="8:16" x14ac:dyDescent="0.25">
      <c r="H394" s="12"/>
      <c r="J394" s="12"/>
      <c r="L394" s="12"/>
      <c r="N394" s="12"/>
      <c r="P394" s="1"/>
    </row>
    <row r="395" spans="8:16" x14ac:dyDescent="0.25">
      <c r="H395" s="12"/>
      <c r="J395" s="12"/>
      <c r="L395" s="12"/>
      <c r="N395" s="12"/>
      <c r="P395" s="1"/>
    </row>
    <row r="396" spans="8:16" x14ac:dyDescent="0.25">
      <c r="H396" s="12"/>
      <c r="J396" s="12"/>
      <c r="L396" s="12"/>
      <c r="N396" s="12"/>
      <c r="P396" s="1"/>
    </row>
    <row r="397" spans="8:16" x14ac:dyDescent="0.25">
      <c r="H397" s="12"/>
      <c r="J397" s="12"/>
      <c r="L397" s="12"/>
      <c r="N397" s="12"/>
      <c r="P397" s="1"/>
    </row>
    <row r="398" spans="8:16" x14ac:dyDescent="0.25">
      <c r="H398" s="12"/>
      <c r="J398" s="12"/>
      <c r="L398" s="12"/>
      <c r="N398" s="12"/>
      <c r="P398" s="1"/>
    </row>
    <row r="399" spans="8:16" x14ac:dyDescent="0.25">
      <c r="H399" s="12"/>
      <c r="J399" s="12"/>
      <c r="L399" s="12"/>
      <c r="N399" s="12"/>
      <c r="P399" s="1"/>
    </row>
    <row r="400" spans="8:16" x14ac:dyDescent="0.25">
      <c r="H400" s="12"/>
      <c r="J400" s="12"/>
      <c r="L400" s="12"/>
      <c r="N400" s="12"/>
      <c r="P400" s="1"/>
    </row>
    <row r="401" spans="8:16" x14ac:dyDescent="0.25">
      <c r="H401" s="12"/>
      <c r="J401" s="12"/>
      <c r="L401" s="12"/>
      <c r="N401" s="12"/>
      <c r="P401" s="1"/>
    </row>
    <row r="402" spans="8:16" x14ac:dyDescent="0.25">
      <c r="H402" s="12"/>
      <c r="J402" s="12"/>
      <c r="L402" s="12"/>
      <c r="N402" s="12"/>
      <c r="P402" s="1"/>
    </row>
    <row r="403" spans="8:16" x14ac:dyDescent="0.25">
      <c r="H403" s="12"/>
      <c r="J403" s="12"/>
      <c r="L403" s="12"/>
      <c r="N403" s="12"/>
      <c r="P403" s="1"/>
    </row>
    <row r="404" spans="8:16" x14ac:dyDescent="0.25">
      <c r="H404" s="12"/>
      <c r="J404" s="12"/>
      <c r="L404" s="12"/>
      <c r="N404" s="12"/>
      <c r="P404" s="1"/>
    </row>
    <row r="405" spans="8:16" x14ac:dyDescent="0.25">
      <c r="H405" s="12"/>
      <c r="J405" s="12"/>
      <c r="L405" s="12"/>
      <c r="N405" s="12"/>
      <c r="P405" s="1"/>
    </row>
    <row r="406" spans="8:16" x14ac:dyDescent="0.25">
      <c r="H406" s="12"/>
      <c r="J406" s="12"/>
      <c r="L406" s="12"/>
      <c r="N406" s="12"/>
      <c r="P406" s="1"/>
    </row>
    <row r="407" spans="8:16" x14ac:dyDescent="0.25">
      <c r="H407" s="12"/>
      <c r="J407" s="12"/>
      <c r="L407" s="12"/>
      <c r="N407" s="12"/>
      <c r="P407" s="1"/>
    </row>
    <row r="408" spans="8:16" x14ac:dyDescent="0.25">
      <c r="H408" s="12"/>
      <c r="J408" s="12"/>
      <c r="L408" s="12"/>
      <c r="N408" s="12"/>
      <c r="P408" s="1"/>
    </row>
    <row r="409" spans="8:16" x14ac:dyDescent="0.25">
      <c r="H409" s="12"/>
      <c r="J409" s="12"/>
      <c r="L409" s="12"/>
      <c r="N409" s="12"/>
      <c r="P409" s="1"/>
    </row>
    <row r="410" spans="8:16" x14ac:dyDescent="0.25">
      <c r="H410" s="12"/>
      <c r="J410" s="12"/>
      <c r="L410" s="12"/>
      <c r="N410" s="12"/>
      <c r="P410" s="1"/>
    </row>
    <row r="411" spans="8:16" x14ac:dyDescent="0.25">
      <c r="H411" s="12"/>
      <c r="J411" s="12"/>
      <c r="L411" s="12"/>
      <c r="N411" s="12"/>
      <c r="P411" s="1"/>
    </row>
    <row r="412" spans="8:16" x14ac:dyDescent="0.25">
      <c r="H412" s="12"/>
      <c r="J412" s="12"/>
      <c r="L412" s="12"/>
      <c r="N412" s="12"/>
      <c r="P412" s="1"/>
    </row>
    <row r="413" spans="8:16" x14ac:dyDescent="0.25">
      <c r="H413" s="12"/>
      <c r="J413" s="12"/>
      <c r="L413" s="12"/>
      <c r="N413" s="12"/>
      <c r="P413" s="1"/>
    </row>
    <row r="414" spans="8:16" x14ac:dyDescent="0.25">
      <c r="H414" s="12"/>
      <c r="J414" s="12"/>
      <c r="L414" s="12"/>
      <c r="N414" s="12"/>
      <c r="P414" s="1"/>
    </row>
    <row r="415" spans="8:16" x14ac:dyDescent="0.25">
      <c r="H415" s="12"/>
      <c r="J415" s="12"/>
      <c r="L415" s="12"/>
      <c r="N415" s="12"/>
      <c r="P415" s="1"/>
    </row>
    <row r="416" spans="8:16" x14ac:dyDescent="0.25">
      <c r="H416" s="12"/>
      <c r="J416" s="12"/>
      <c r="L416" s="12"/>
      <c r="N416" s="12"/>
      <c r="P416" s="1"/>
    </row>
    <row r="417" spans="8:16" x14ac:dyDescent="0.25">
      <c r="H417" s="12"/>
      <c r="J417" s="12"/>
      <c r="L417" s="12"/>
      <c r="N417" s="12"/>
      <c r="P417" s="1"/>
    </row>
    <row r="418" spans="8:16" x14ac:dyDescent="0.25">
      <c r="H418" s="12"/>
      <c r="J418" s="12"/>
      <c r="L418" s="12"/>
      <c r="N418" s="12"/>
      <c r="P418" s="1"/>
    </row>
    <row r="419" spans="8:16" x14ac:dyDescent="0.25">
      <c r="H419" s="12"/>
      <c r="J419" s="12"/>
      <c r="L419" s="12"/>
      <c r="N419" s="12"/>
      <c r="P419" s="1"/>
    </row>
    <row r="420" spans="8:16" x14ac:dyDescent="0.25">
      <c r="H420" s="12"/>
      <c r="J420" s="12"/>
      <c r="L420" s="12"/>
      <c r="N420" s="12"/>
      <c r="P420" s="1"/>
    </row>
    <row r="421" spans="8:16" x14ac:dyDescent="0.25">
      <c r="H421" s="12"/>
      <c r="J421" s="12"/>
      <c r="L421" s="12"/>
      <c r="N421" s="12"/>
      <c r="P421" s="1"/>
    </row>
    <row r="422" spans="8:16" x14ac:dyDescent="0.25">
      <c r="H422" s="12"/>
      <c r="J422" s="12"/>
      <c r="L422" s="12"/>
      <c r="N422" s="12"/>
      <c r="P422" s="1"/>
    </row>
    <row r="423" spans="8:16" x14ac:dyDescent="0.25">
      <c r="H423" s="12"/>
      <c r="J423" s="12"/>
      <c r="L423" s="12"/>
      <c r="N423" s="12"/>
      <c r="P423" s="1"/>
    </row>
    <row r="424" spans="8:16" x14ac:dyDescent="0.25">
      <c r="H424" s="12"/>
      <c r="J424" s="12"/>
      <c r="L424" s="12"/>
      <c r="N424" s="12"/>
      <c r="P424" s="1"/>
    </row>
    <row r="425" spans="8:16" x14ac:dyDescent="0.25">
      <c r="H425" s="12"/>
      <c r="J425" s="12"/>
      <c r="L425" s="12"/>
      <c r="N425" s="12"/>
      <c r="P425" s="1"/>
    </row>
    <row r="426" spans="8:16" x14ac:dyDescent="0.25">
      <c r="H426" s="12"/>
      <c r="J426" s="12"/>
      <c r="L426" s="12"/>
      <c r="N426" s="12"/>
      <c r="P426" s="1"/>
    </row>
    <row r="427" spans="8:16" x14ac:dyDescent="0.25">
      <c r="H427" s="12"/>
      <c r="J427" s="12"/>
      <c r="L427" s="12"/>
      <c r="N427" s="12"/>
      <c r="P427" s="1"/>
    </row>
    <row r="428" spans="8:16" x14ac:dyDescent="0.25">
      <c r="H428" s="12"/>
      <c r="J428" s="12"/>
      <c r="L428" s="12"/>
      <c r="N428" s="12"/>
      <c r="P428" s="1"/>
    </row>
    <row r="429" spans="8:16" x14ac:dyDescent="0.25">
      <c r="H429" s="12"/>
      <c r="J429" s="12"/>
      <c r="L429" s="12"/>
      <c r="N429" s="12"/>
      <c r="P429" s="1"/>
    </row>
    <row r="430" spans="8:16" x14ac:dyDescent="0.25">
      <c r="H430" s="12"/>
      <c r="J430" s="12"/>
      <c r="L430" s="12"/>
      <c r="N430" s="12"/>
      <c r="P430" s="1"/>
    </row>
    <row r="431" spans="8:16" x14ac:dyDescent="0.25">
      <c r="H431" s="12"/>
      <c r="J431" s="12"/>
      <c r="L431" s="12"/>
      <c r="N431" s="12"/>
      <c r="P431" s="1"/>
    </row>
    <row r="432" spans="8:16" x14ac:dyDescent="0.25">
      <c r="H432" s="12"/>
      <c r="J432" s="12"/>
      <c r="L432" s="12"/>
      <c r="N432" s="12"/>
      <c r="P432" s="1"/>
    </row>
    <row r="433" spans="8:16" x14ac:dyDescent="0.25">
      <c r="H433" s="12"/>
      <c r="J433" s="12"/>
      <c r="L433" s="12"/>
      <c r="N433" s="12"/>
      <c r="P433" s="1"/>
    </row>
    <row r="434" spans="8:16" x14ac:dyDescent="0.25">
      <c r="H434" s="12"/>
      <c r="J434" s="12"/>
      <c r="L434" s="12"/>
      <c r="N434" s="12"/>
      <c r="P434" s="1"/>
    </row>
    <row r="435" spans="8:16" x14ac:dyDescent="0.25">
      <c r="H435" s="12"/>
      <c r="J435" s="12"/>
      <c r="L435" s="12"/>
      <c r="N435" s="12"/>
      <c r="P435" s="1"/>
    </row>
    <row r="436" spans="8:16" x14ac:dyDescent="0.25">
      <c r="H436" s="12"/>
      <c r="J436" s="12"/>
      <c r="L436" s="12"/>
      <c r="N436" s="12"/>
      <c r="P436" s="1"/>
    </row>
    <row r="437" spans="8:16" x14ac:dyDescent="0.25">
      <c r="P437" s="1"/>
    </row>
    <row r="438" spans="8:16" x14ac:dyDescent="0.25">
      <c r="P438" s="1"/>
    </row>
    <row r="439" spans="8:16" x14ac:dyDescent="0.25">
      <c r="P439" s="1"/>
    </row>
    <row r="440" spans="8:16" x14ac:dyDescent="0.25">
      <c r="P440" s="1"/>
    </row>
    <row r="441" spans="8:16" x14ac:dyDescent="0.25">
      <c r="P441" s="1"/>
    </row>
    <row r="442" spans="8:16" x14ac:dyDescent="0.25">
      <c r="P442" s="1"/>
    </row>
    <row r="443" spans="8:16" x14ac:dyDescent="0.25">
      <c r="P443" s="1"/>
    </row>
    <row r="444" spans="8:16" x14ac:dyDescent="0.25">
      <c r="P444" s="1"/>
    </row>
    <row r="445" spans="8:16" x14ac:dyDescent="0.25">
      <c r="P445" s="1"/>
    </row>
  </sheetData>
  <sortState xmlns:xlrd2="http://schemas.microsoft.com/office/spreadsheetml/2017/richdata2" ref="A7:P10">
    <sortCondition ref="E7:E10"/>
    <sortCondition ref="C7:C10"/>
    <sortCondition ref="D7:D10"/>
  </sortState>
  <mergeCells count="1">
    <mergeCell ref="A3:P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3:P476"/>
  <sheetViews>
    <sheetView topLeftCell="A13" workbookViewId="0">
      <selection activeCell="E32" sqref="E32:E33"/>
    </sheetView>
  </sheetViews>
  <sheetFormatPr defaultRowHeight="15" x14ac:dyDescent="0.25"/>
  <cols>
    <col min="1" max="1" width="9.140625" style="2"/>
    <col min="2" max="2" width="59.5703125" customWidth="1"/>
    <col min="3" max="3" width="15.42578125" customWidth="1"/>
    <col min="4" max="4" width="16.28515625" customWidth="1"/>
    <col min="5" max="5" width="14.5703125" customWidth="1"/>
    <col min="6" max="6" width="16.42578125" customWidth="1"/>
    <col min="7" max="7" width="17" customWidth="1"/>
    <col min="8" max="8" width="15" customWidth="1"/>
    <col min="9" max="10" width="15.42578125" customWidth="1"/>
    <col min="11" max="12" width="14.28515625" customWidth="1"/>
    <col min="13" max="13" width="12.5703125" customWidth="1"/>
    <col min="14" max="14" width="15.28515625" customWidth="1"/>
    <col min="15" max="15" width="17.85546875" customWidth="1"/>
    <col min="16" max="16" width="47.42578125" customWidth="1"/>
  </cols>
  <sheetData>
    <row r="3" spans="1:16" x14ac:dyDescent="0.25">
      <c r="A3" s="75" t="s">
        <v>125</v>
      </c>
      <c r="B3" s="75"/>
      <c r="C3" s="75"/>
      <c r="D3" s="75"/>
      <c r="E3" s="75"/>
      <c r="F3" s="75"/>
      <c r="G3" s="75"/>
      <c r="H3" s="75"/>
      <c r="I3" s="75"/>
      <c r="J3" s="75"/>
      <c r="K3" s="75"/>
      <c r="L3" s="75"/>
      <c r="M3" s="75"/>
      <c r="N3" s="75"/>
      <c r="O3" s="75"/>
      <c r="P3" s="75"/>
    </row>
    <row r="4" spans="1:16" x14ac:dyDescent="0.25">
      <c r="A4" s="9"/>
      <c r="B4" s="5"/>
      <c r="C4" s="5"/>
      <c r="D4" s="5"/>
      <c r="E4" s="5"/>
      <c r="F4" s="5"/>
      <c r="G4" s="5"/>
      <c r="H4" s="5"/>
      <c r="I4" s="5"/>
      <c r="J4" s="5"/>
      <c r="K4" s="5"/>
      <c r="L4" s="5"/>
      <c r="M4" s="5"/>
      <c r="N4" s="5"/>
      <c r="O4" s="5"/>
      <c r="P4" s="6"/>
    </row>
    <row r="5" spans="1:16" ht="30" x14ac:dyDescent="0.25">
      <c r="A5" s="5" t="s">
        <v>1</v>
      </c>
      <c r="B5" s="3" t="s">
        <v>2</v>
      </c>
      <c r="C5" s="3" t="s">
        <v>3</v>
      </c>
      <c r="D5" s="3" t="s">
        <v>4</v>
      </c>
      <c r="E5" s="3" t="s">
        <v>5</v>
      </c>
      <c r="F5" s="3" t="s">
        <v>6</v>
      </c>
      <c r="G5" s="4" t="s">
        <v>7</v>
      </c>
      <c r="H5" s="4" t="s">
        <v>8</v>
      </c>
      <c r="I5" s="4" t="s">
        <v>9</v>
      </c>
      <c r="J5" s="4" t="s">
        <v>10</v>
      </c>
      <c r="K5" s="4" t="s">
        <v>11</v>
      </c>
      <c r="L5" s="4" t="s">
        <v>12</v>
      </c>
      <c r="M5" s="4" t="s">
        <v>13</v>
      </c>
      <c r="N5" s="4" t="s">
        <v>14</v>
      </c>
      <c r="O5" s="4" t="s">
        <v>15</v>
      </c>
      <c r="P5" s="7" t="s">
        <v>16</v>
      </c>
    </row>
    <row r="6" spans="1:16" ht="14.25" customHeight="1" x14ac:dyDescent="0.25">
      <c r="H6" s="12"/>
      <c r="J6" s="12"/>
      <c r="L6" s="12"/>
      <c r="N6" s="12"/>
      <c r="P6" s="1"/>
    </row>
    <row r="7" spans="1:16" x14ac:dyDescent="0.25">
      <c r="A7" s="2">
        <v>1</v>
      </c>
      <c r="B7" s="1" t="s">
        <v>126</v>
      </c>
      <c r="C7" t="s">
        <v>127</v>
      </c>
      <c r="D7">
        <v>52120</v>
      </c>
      <c r="E7" s="35">
        <v>63630</v>
      </c>
      <c r="F7" s="16">
        <v>34340</v>
      </c>
      <c r="G7" s="16">
        <v>1000</v>
      </c>
      <c r="H7" s="12">
        <f>F7+G7</f>
        <v>35340</v>
      </c>
      <c r="I7" s="16"/>
      <c r="J7" s="12">
        <f>I7+H7</f>
        <v>35340</v>
      </c>
      <c r="K7" s="16">
        <v>0</v>
      </c>
      <c r="L7" s="12">
        <f>K7+J7</f>
        <v>35340</v>
      </c>
      <c r="M7" s="16">
        <v>0</v>
      </c>
      <c r="N7" s="12">
        <f>M7+L7</f>
        <v>35340</v>
      </c>
      <c r="P7" s="1" t="s">
        <v>128</v>
      </c>
    </row>
    <row r="8" spans="1:16" x14ac:dyDescent="0.25">
      <c r="B8" s="1"/>
      <c r="E8" s="35"/>
      <c r="F8" s="16"/>
      <c r="H8" s="12"/>
      <c r="I8" s="16"/>
      <c r="J8" s="12"/>
      <c r="K8" s="16"/>
      <c r="L8" s="12"/>
      <c r="M8" s="16"/>
      <c r="N8" s="12"/>
      <c r="P8" s="1"/>
    </row>
    <row r="9" spans="1:16" ht="30" x14ac:dyDescent="0.25">
      <c r="A9" s="2">
        <v>2</v>
      </c>
      <c r="B9" s="1" t="s">
        <v>129</v>
      </c>
      <c r="C9" t="s">
        <v>130</v>
      </c>
      <c r="D9">
        <v>52911</v>
      </c>
      <c r="E9" s="35">
        <v>63630</v>
      </c>
      <c r="F9" s="16">
        <v>3692.34</v>
      </c>
      <c r="G9" s="16"/>
      <c r="H9" s="12"/>
      <c r="I9" s="16">
        <v>574.33000000000004</v>
      </c>
      <c r="J9" s="12"/>
      <c r="K9" s="16">
        <v>574.33000000000004</v>
      </c>
      <c r="L9" s="12"/>
      <c r="M9" s="16">
        <v>574.33000000000004</v>
      </c>
      <c r="N9" s="12"/>
      <c r="P9" s="1" t="s">
        <v>129</v>
      </c>
    </row>
    <row r="10" spans="1:16" ht="60" x14ac:dyDescent="0.25">
      <c r="A10" s="2">
        <v>3</v>
      </c>
      <c r="B10" s="1" t="s">
        <v>131</v>
      </c>
      <c r="C10" t="s">
        <v>130</v>
      </c>
      <c r="D10">
        <v>52911</v>
      </c>
      <c r="E10" s="35">
        <v>63630</v>
      </c>
      <c r="F10" s="16">
        <v>4495.28</v>
      </c>
      <c r="G10" s="16"/>
      <c r="H10" s="12"/>
      <c r="I10" s="16">
        <v>1753.65</v>
      </c>
      <c r="J10" s="12"/>
      <c r="K10" s="16">
        <v>-250.29</v>
      </c>
      <c r="L10" s="12"/>
      <c r="M10" s="16">
        <v>250.29</v>
      </c>
      <c r="N10" s="12"/>
      <c r="P10" s="1" t="s">
        <v>131</v>
      </c>
    </row>
    <row r="11" spans="1:16" x14ac:dyDescent="0.25">
      <c r="B11" s="59" t="s">
        <v>132</v>
      </c>
      <c r="C11" s="26"/>
      <c r="D11" s="26"/>
      <c r="E11" s="60"/>
      <c r="F11" s="11">
        <v>13727</v>
      </c>
      <c r="G11" s="11">
        <f>SUM(G9:G10)</f>
        <v>0</v>
      </c>
      <c r="H11" s="11">
        <f>F11+G11</f>
        <v>13727</v>
      </c>
      <c r="I11" s="11">
        <f>SUM(I9:I10)</f>
        <v>2327.98</v>
      </c>
      <c r="J11" s="11">
        <f>I11+H11</f>
        <v>16054.98</v>
      </c>
      <c r="K11" s="11">
        <f>SUM(K9:K10)</f>
        <v>324.04000000000008</v>
      </c>
      <c r="L11" s="11">
        <f>K11+J11</f>
        <v>16379.02</v>
      </c>
      <c r="M11" s="11">
        <f>SUM(M9:M10)</f>
        <v>824.62</v>
      </c>
      <c r="N11" s="11">
        <f>+L11+M11</f>
        <v>17203.64</v>
      </c>
      <c r="P11" s="1"/>
    </row>
    <row r="12" spans="1:16" x14ac:dyDescent="0.25">
      <c r="B12" s="1"/>
      <c r="E12" s="35"/>
      <c r="F12" s="16"/>
      <c r="G12" s="16"/>
      <c r="H12" s="12"/>
      <c r="I12" s="16"/>
      <c r="J12" s="12"/>
      <c r="K12" s="16"/>
      <c r="L12" s="12"/>
      <c r="M12" s="16"/>
      <c r="N12" s="12"/>
      <c r="P12" s="1"/>
    </row>
    <row r="13" spans="1:16" ht="60" x14ac:dyDescent="0.25">
      <c r="A13" s="2">
        <v>5</v>
      </c>
      <c r="B13" s="1" t="s">
        <v>133</v>
      </c>
      <c r="C13" t="s">
        <v>130</v>
      </c>
      <c r="D13">
        <v>53401</v>
      </c>
      <c r="E13" s="35">
        <v>63630</v>
      </c>
      <c r="F13" s="16">
        <f>112197-25000</f>
        <v>87197</v>
      </c>
      <c r="G13" s="16"/>
      <c r="H13" s="12">
        <f>F13+G13</f>
        <v>87197</v>
      </c>
      <c r="I13" s="16">
        <f>372994.25-H13</f>
        <v>285797.25</v>
      </c>
      <c r="J13" s="12">
        <f>H13+I13</f>
        <v>372994.25</v>
      </c>
      <c r="K13" s="12"/>
      <c r="L13" s="12">
        <f>J13+K13</f>
        <v>372994.25</v>
      </c>
      <c r="M13" s="16"/>
      <c r="N13" s="12">
        <f>L13+M13</f>
        <v>372994.25</v>
      </c>
      <c r="P13" s="1" t="s">
        <v>134</v>
      </c>
    </row>
    <row r="14" spans="1:16" ht="90" x14ac:dyDescent="0.25">
      <c r="A14" s="2">
        <v>4</v>
      </c>
      <c r="B14" s="1" t="s">
        <v>135</v>
      </c>
      <c r="C14" t="s">
        <v>130</v>
      </c>
      <c r="D14">
        <v>53401</v>
      </c>
      <c r="E14" s="35">
        <v>63630</v>
      </c>
      <c r="F14" s="16"/>
      <c r="G14" s="16"/>
      <c r="H14" s="12"/>
      <c r="I14" s="16">
        <v>3720</v>
      </c>
      <c r="J14" s="12"/>
      <c r="K14" s="16"/>
      <c r="L14" s="12"/>
      <c r="M14" s="16"/>
      <c r="N14" s="12"/>
      <c r="P14" s="1" t="s">
        <v>135</v>
      </c>
    </row>
    <row r="15" spans="1:16" ht="150" x14ac:dyDescent="0.25">
      <c r="A15" s="2">
        <v>6</v>
      </c>
      <c r="B15" t="s">
        <v>136</v>
      </c>
      <c r="C15" t="s">
        <v>130</v>
      </c>
      <c r="D15">
        <v>53401</v>
      </c>
      <c r="E15" s="35">
        <v>63630</v>
      </c>
      <c r="F15" s="16"/>
      <c r="G15" s="16"/>
      <c r="H15" s="12"/>
      <c r="I15" s="16">
        <v>25980</v>
      </c>
      <c r="J15" s="12"/>
      <c r="K15" s="16">
        <v>20000</v>
      </c>
      <c r="L15" s="12"/>
      <c r="M15" s="16">
        <v>0</v>
      </c>
      <c r="N15" s="12"/>
      <c r="P15" s="1" t="s">
        <v>137</v>
      </c>
    </row>
    <row r="16" spans="1:16" x14ac:dyDescent="0.25">
      <c r="B16" s="59" t="s">
        <v>138</v>
      </c>
      <c r="E16" s="35"/>
      <c r="F16" s="11">
        <v>184922</v>
      </c>
      <c r="G16" s="11">
        <f t="shared" ref="G16" si="0">SUM(G14:G15)</f>
        <v>0</v>
      </c>
      <c r="H16" s="11">
        <f>F16+G16</f>
        <v>184922</v>
      </c>
      <c r="I16" s="11">
        <f>SUM(I13:I15)</f>
        <v>315497.25</v>
      </c>
      <c r="J16" s="11">
        <f>H16+I16</f>
        <v>500419.25</v>
      </c>
      <c r="K16" s="11">
        <f>SUM(K13:K15)</f>
        <v>20000</v>
      </c>
      <c r="L16" s="11">
        <f>J16+K16</f>
        <v>520419.25</v>
      </c>
      <c r="M16" s="11">
        <f>SUM(M13:M15)</f>
        <v>0</v>
      </c>
      <c r="N16" s="11">
        <f>L16+M16</f>
        <v>520419.25</v>
      </c>
      <c r="P16" s="1"/>
    </row>
    <row r="17" spans="1:16" x14ac:dyDescent="0.25">
      <c r="E17" s="35"/>
      <c r="F17" s="16"/>
      <c r="G17" s="16"/>
      <c r="H17" s="12"/>
      <c r="I17" s="16"/>
      <c r="J17" s="12"/>
      <c r="K17" s="16"/>
      <c r="L17" s="12"/>
      <c r="M17" s="16"/>
      <c r="N17" s="12"/>
      <c r="P17" s="1"/>
    </row>
    <row r="18" spans="1:16" ht="105" x14ac:dyDescent="0.25">
      <c r="A18" s="2">
        <v>7</v>
      </c>
      <c r="B18" s="1" t="s">
        <v>139</v>
      </c>
      <c r="C18" t="s">
        <v>140</v>
      </c>
      <c r="D18">
        <v>52911</v>
      </c>
      <c r="E18" s="35">
        <v>63630</v>
      </c>
      <c r="F18" s="16">
        <v>47394</v>
      </c>
      <c r="G18" s="16"/>
      <c r="H18" s="12"/>
      <c r="I18" s="16">
        <v>19003.900000000001</v>
      </c>
      <c r="J18" s="12"/>
      <c r="K18" s="16">
        <v>-8229.6</v>
      </c>
      <c r="L18" s="12"/>
      <c r="M18" s="16">
        <v>3690.3</v>
      </c>
      <c r="N18" s="12"/>
      <c r="P18" s="1" t="s">
        <v>139</v>
      </c>
    </row>
    <row r="19" spans="1:16" ht="90" x14ac:dyDescent="0.25">
      <c r="A19" s="2">
        <v>8</v>
      </c>
      <c r="B19" s="1" t="s">
        <v>141</v>
      </c>
      <c r="C19" t="s">
        <v>140</v>
      </c>
      <c r="D19">
        <v>52911</v>
      </c>
      <c r="E19" s="35">
        <v>63630</v>
      </c>
      <c r="F19" s="16"/>
      <c r="G19" s="16"/>
      <c r="H19" s="12"/>
      <c r="I19" s="16">
        <v>30150</v>
      </c>
      <c r="J19" s="12"/>
      <c r="K19" s="16">
        <v>1850</v>
      </c>
      <c r="L19" s="12"/>
      <c r="M19" s="16">
        <v>2875</v>
      </c>
      <c r="N19" s="12"/>
      <c r="P19" s="1" t="s">
        <v>142</v>
      </c>
    </row>
    <row r="20" spans="1:16" x14ac:dyDescent="0.25">
      <c r="B20" s="59" t="s">
        <v>143</v>
      </c>
      <c r="E20" s="35"/>
      <c r="F20" s="11">
        <v>401218</v>
      </c>
      <c r="G20" s="11">
        <f t="shared" ref="G20:M20" si="1">G18+G19</f>
        <v>0</v>
      </c>
      <c r="H20" s="11">
        <f>F20+G20</f>
        <v>401218</v>
      </c>
      <c r="I20" s="11">
        <f t="shared" si="1"/>
        <v>49153.9</v>
      </c>
      <c r="J20" s="11">
        <f>H20+I20</f>
        <v>450371.9</v>
      </c>
      <c r="K20" s="11">
        <f t="shared" si="1"/>
        <v>-6379.6</v>
      </c>
      <c r="L20" s="11">
        <f>J20+K20</f>
        <v>443992.30000000005</v>
      </c>
      <c r="M20" s="11">
        <f t="shared" si="1"/>
        <v>6565.3</v>
      </c>
      <c r="N20" s="11">
        <f>L20+M20</f>
        <v>450557.60000000003</v>
      </c>
      <c r="P20" s="1"/>
    </row>
    <row r="21" spans="1:16" ht="18.75" customHeight="1" x14ac:dyDescent="0.25">
      <c r="H21" s="12"/>
      <c r="J21" s="12"/>
      <c r="L21" s="12"/>
      <c r="N21" s="12"/>
      <c r="P21" s="1"/>
    </row>
    <row r="22" spans="1:16" x14ac:dyDescent="0.25">
      <c r="A22" s="9"/>
      <c r="B22" s="20" t="s">
        <v>48</v>
      </c>
      <c r="C22" s="21"/>
      <c r="D22" s="22"/>
      <c r="E22" s="22"/>
      <c r="F22" s="24">
        <f>F20+F16+F11+F7</f>
        <v>634207</v>
      </c>
      <c r="G22" s="24">
        <f>G20+G16+G11+G7</f>
        <v>1000</v>
      </c>
      <c r="H22" s="24">
        <f t="shared" ref="H22:N22" si="2">H20+H16+H11+H7</f>
        <v>635207</v>
      </c>
      <c r="I22" s="24">
        <f>I20+I16+I11+I7</f>
        <v>366979.13</v>
      </c>
      <c r="J22" s="24">
        <f t="shared" si="2"/>
        <v>1002186.13</v>
      </c>
      <c r="K22" s="24">
        <f t="shared" si="2"/>
        <v>13944.44</v>
      </c>
      <c r="L22" s="24">
        <f t="shared" si="2"/>
        <v>1016130.5700000001</v>
      </c>
      <c r="M22" s="24">
        <f t="shared" si="2"/>
        <v>7389.92</v>
      </c>
      <c r="N22" s="24">
        <f t="shared" si="2"/>
        <v>1023520.4900000001</v>
      </c>
      <c r="O22" s="6"/>
      <c r="P22" s="21"/>
    </row>
    <row r="23" spans="1:16" x14ac:dyDescent="0.25">
      <c r="H23" s="12"/>
      <c r="J23" s="12"/>
      <c r="L23" s="12"/>
      <c r="N23" s="12"/>
      <c r="P23" s="1"/>
    </row>
    <row r="24" spans="1:16" x14ac:dyDescent="0.25">
      <c r="H24" s="12"/>
      <c r="J24" s="12"/>
      <c r="L24" s="12"/>
      <c r="N24" s="12"/>
      <c r="P24" s="1"/>
    </row>
    <row r="25" spans="1:16" x14ac:dyDescent="0.25">
      <c r="H25" s="12"/>
      <c r="J25" s="12"/>
      <c r="L25" s="12"/>
      <c r="N25" s="12"/>
      <c r="P25" s="1"/>
    </row>
    <row r="26" spans="1:16" x14ac:dyDescent="0.25">
      <c r="H26" s="12"/>
      <c r="J26" s="12"/>
      <c r="L26" s="12"/>
      <c r="N26" s="12"/>
      <c r="P26" s="1"/>
    </row>
    <row r="27" spans="1:16" x14ac:dyDescent="0.25">
      <c r="H27" s="12"/>
      <c r="J27" s="12"/>
      <c r="L27" s="12"/>
      <c r="N27" s="12"/>
      <c r="P27" s="1"/>
    </row>
    <row r="28" spans="1:16" x14ac:dyDescent="0.25">
      <c r="H28" s="12"/>
      <c r="J28" s="12"/>
      <c r="L28" s="12"/>
      <c r="N28" s="12"/>
      <c r="P28" s="1"/>
    </row>
    <row r="29" spans="1:16" x14ac:dyDescent="0.25">
      <c r="H29" s="12"/>
      <c r="J29" s="12"/>
      <c r="L29" s="12"/>
      <c r="N29" s="12"/>
      <c r="P29" s="1"/>
    </row>
    <row r="30" spans="1:16" x14ac:dyDescent="0.25">
      <c r="H30" s="12"/>
      <c r="J30" s="12"/>
      <c r="L30" s="12"/>
      <c r="N30" s="12"/>
      <c r="P30" s="1"/>
    </row>
    <row r="31" spans="1:16" x14ac:dyDescent="0.25">
      <c r="H31" s="12"/>
      <c r="J31" s="12"/>
      <c r="L31" s="12"/>
      <c r="N31" s="12"/>
      <c r="P31" s="1"/>
    </row>
    <row r="32" spans="1:16" x14ac:dyDescent="0.25">
      <c r="H32" s="12"/>
      <c r="J32" s="12"/>
      <c r="L32" s="12"/>
      <c r="N32" s="12"/>
      <c r="P32" s="1"/>
    </row>
    <row r="33" spans="8:16" x14ac:dyDescent="0.25">
      <c r="H33" s="12"/>
      <c r="J33" s="12"/>
      <c r="L33" s="12"/>
      <c r="N33" s="12"/>
      <c r="P33" s="1"/>
    </row>
    <row r="34" spans="8:16" x14ac:dyDescent="0.25">
      <c r="H34" s="12"/>
      <c r="J34" s="12"/>
      <c r="L34" s="12"/>
      <c r="N34" s="12"/>
      <c r="P34" s="1"/>
    </row>
    <row r="35" spans="8:16" x14ac:dyDescent="0.25">
      <c r="H35" s="12"/>
      <c r="J35" s="12"/>
      <c r="L35" s="12"/>
      <c r="N35" s="12"/>
      <c r="P35" s="1"/>
    </row>
    <row r="36" spans="8:16" x14ac:dyDescent="0.25">
      <c r="H36" s="12"/>
      <c r="J36" s="12"/>
      <c r="L36" s="12"/>
      <c r="N36" s="12"/>
      <c r="P36" s="1"/>
    </row>
    <row r="37" spans="8:16" x14ac:dyDescent="0.25">
      <c r="H37" s="12"/>
      <c r="J37" s="12"/>
      <c r="L37" s="12"/>
      <c r="N37" s="12"/>
      <c r="P37" s="1"/>
    </row>
    <row r="38" spans="8:16" x14ac:dyDescent="0.25">
      <c r="H38" s="12"/>
      <c r="J38" s="12"/>
      <c r="L38" s="12"/>
      <c r="N38" s="12"/>
      <c r="P38" s="1"/>
    </row>
    <row r="39" spans="8:16" x14ac:dyDescent="0.25">
      <c r="H39" s="12"/>
      <c r="J39" s="12"/>
      <c r="L39" s="12"/>
      <c r="N39" s="12"/>
      <c r="P39" s="1"/>
    </row>
    <row r="40" spans="8:16" x14ac:dyDescent="0.25">
      <c r="H40" s="12"/>
      <c r="J40" s="12"/>
      <c r="L40" s="12"/>
      <c r="N40" s="12"/>
      <c r="P40" s="1"/>
    </row>
    <row r="41" spans="8:16" x14ac:dyDescent="0.25">
      <c r="H41" s="12"/>
      <c r="J41" s="12"/>
      <c r="L41" s="12"/>
      <c r="N41" s="12"/>
      <c r="P41" s="1"/>
    </row>
    <row r="42" spans="8:16" x14ac:dyDescent="0.25">
      <c r="H42" s="12"/>
      <c r="J42" s="12"/>
      <c r="L42" s="12"/>
      <c r="N42" s="12"/>
      <c r="P42" s="1"/>
    </row>
    <row r="43" spans="8:16" x14ac:dyDescent="0.25">
      <c r="H43" s="12"/>
      <c r="J43" s="12"/>
      <c r="L43" s="12"/>
      <c r="N43" s="12"/>
      <c r="P43" s="1"/>
    </row>
    <row r="44" spans="8:16" x14ac:dyDescent="0.25">
      <c r="H44" s="12"/>
      <c r="J44" s="12"/>
      <c r="L44" s="12"/>
      <c r="N44" s="12"/>
      <c r="P44" s="1"/>
    </row>
    <row r="45" spans="8:16" x14ac:dyDescent="0.25">
      <c r="H45" s="12"/>
      <c r="J45" s="12"/>
      <c r="L45" s="12"/>
      <c r="N45" s="12"/>
      <c r="P45" s="1"/>
    </row>
    <row r="46" spans="8:16" x14ac:dyDescent="0.25">
      <c r="H46" s="12"/>
      <c r="J46" s="12"/>
      <c r="L46" s="12"/>
      <c r="N46" s="12"/>
      <c r="P46" s="1"/>
    </row>
    <row r="47" spans="8:16" x14ac:dyDescent="0.25">
      <c r="H47" s="12"/>
      <c r="J47" s="12"/>
      <c r="L47" s="12"/>
      <c r="N47" s="12"/>
      <c r="P47" s="1"/>
    </row>
    <row r="48" spans="8:16" x14ac:dyDescent="0.25">
      <c r="H48" s="12"/>
      <c r="J48" s="12"/>
      <c r="L48" s="12"/>
      <c r="N48" s="12"/>
      <c r="P48" s="1"/>
    </row>
    <row r="49" spans="8:16" x14ac:dyDescent="0.25">
      <c r="H49" s="12"/>
      <c r="J49" s="12"/>
      <c r="L49" s="12"/>
      <c r="N49" s="12"/>
      <c r="P49" s="1"/>
    </row>
    <row r="50" spans="8:16" x14ac:dyDescent="0.25">
      <c r="H50" s="12"/>
      <c r="J50" s="12"/>
      <c r="L50" s="12"/>
      <c r="N50" s="12"/>
      <c r="P50" s="1"/>
    </row>
    <row r="51" spans="8:16" x14ac:dyDescent="0.25">
      <c r="H51" s="12"/>
      <c r="J51" s="12"/>
      <c r="L51" s="12"/>
      <c r="N51" s="12"/>
      <c r="P51" s="1"/>
    </row>
    <row r="52" spans="8:16" x14ac:dyDescent="0.25">
      <c r="H52" s="12"/>
      <c r="J52" s="12"/>
      <c r="L52" s="12"/>
      <c r="N52" s="12"/>
      <c r="P52" s="1"/>
    </row>
    <row r="53" spans="8:16" x14ac:dyDescent="0.25">
      <c r="H53" s="12"/>
      <c r="J53" s="12"/>
      <c r="L53" s="12"/>
      <c r="N53" s="12"/>
      <c r="P53" s="1"/>
    </row>
    <row r="54" spans="8:16" x14ac:dyDescent="0.25">
      <c r="H54" s="12"/>
      <c r="J54" s="12"/>
      <c r="L54" s="12"/>
      <c r="N54" s="12"/>
      <c r="P54" s="1"/>
    </row>
    <row r="55" spans="8:16" x14ac:dyDescent="0.25">
      <c r="H55" s="12"/>
      <c r="J55" s="12"/>
      <c r="L55" s="12"/>
      <c r="N55" s="12"/>
      <c r="P55" s="1"/>
    </row>
    <row r="56" spans="8:16" x14ac:dyDescent="0.25">
      <c r="H56" s="12"/>
      <c r="J56" s="12"/>
      <c r="L56" s="12"/>
      <c r="N56" s="12"/>
      <c r="P56" s="1"/>
    </row>
    <row r="57" spans="8:16" x14ac:dyDescent="0.25">
      <c r="H57" s="12"/>
      <c r="J57" s="12"/>
      <c r="L57" s="12"/>
      <c r="N57" s="12"/>
      <c r="P57" s="1"/>
    </row>
    <row r="58" spans="8:16" x14ac:dyDescent="0.25">
      <c r="H58" s="12"/>
      <c r="J58" s="12"/>
      <c r="L58" s="12"/>
      <c r="N58" s="12"/>
      <c r="P58" s="1"/>
    </row>
    <row r="59" spans="8:16" x14ac:dyDescent="0.25">
      <c r="H59" s="12"/>
      <c r="J59" s="12"/>
      <c r="L59" s="12"/>
      <c r="N59" s="12"/>
      <c r="P59" s="1"/>
    </row>
    <row r="60" spans="8:16" x14ac:dyDescent="0.25">
      <c r="H60" s="12"/>
      <c r="J60" s="12"/>
      <c r="L60" s="12"/>
      <c r="N60" s="12"/>
      <c r="P60" s="1"/>
    </row>
    <row r="61" spans="8:16" x14ac:dyDescent="0.25">
      <c r="H61" s="12"/>
      <c r="J61" s="12"/>
      <c r="L61" s="12"/>
      <c r="N61" s="12"/>
      <c r="P61" s="1"/>
    </row>
    <row r="62" spans="8:16" x14ac:dyDescent="0.25">
      <c r="H62" s="12"/>
      <c r="J62" s="12"/>
      <c r="L62" s="12"/>
      <c r="N62" s="12"/>
      <c r="P62" s="1"/>
    </row>
    <row r="63" spans="8:16" x14ac:dyDescent="0.25">
      <c r="H63" s="12"/>
      <c r="J63" s="12"/>
      <c r="L63" s="12"/>
      <c r="N63" s="12"/>
      <c r="P63" s="1"/>
    </row>
    <row r="64" spans="8:16" x14ac:dyDescent="0.25">
      <c r="H64" s="12"/>
      <c r="J64" s="12"/>
      <c r="L64" s="12"/>
      <c r="N64" s="12"/>
      <c r="P64" s="1"/>
    </row>
    <row r="65" spans="8:16" x14ac:dyDescent="0.25">
      <c r="H65" s="12"/>
      <c r="J65" s="12"/>
      <c r="L65" s="12"/>
      <c r="N65" s="12"/>
      <c r="P65" s="1"/>
    </row>
    <row r="66" spans="8:16" x14ac:dyDescent="0.25">
      <c r="H66" s="12"/>
      <c r="J66" s="12"/>
      <c r="L66" s="12"/>
      <c r="N66" s="12"/>
      <c r="P66" s="1"/>
    </row>
    <row r="67" spans="8:16" x14ac:dyDescent="0.25">
      <c r="H67" s="12"/>
      <c r="J67" s="12"/>
      <c r="L67" s="12"/>
      <c r="N67" s="12"/>
      <c r="P67" s="1"/>
    </row>
    <row r="68" spans="8:16" x14ac:dyDescent="0.25">
      <c r="H68" s="12"/>
      <c r="J68" s="12"/>
      <c r="L68" s="12"/>
      <c r="N68" s="12"/>
      <c r="P68" s="1"/>
    </row>
    <row r="69" spans="8:16" x14ac:dyDescent="0.25">
      <c r="H69" s="12"/>
      <c r="J69" s="12"/>
      <c r="L69" s="12"/>
      <c r="N69" s="12"/>
      <c r="P69" s="1"/>
    </row>
    <row r="70" spans="8:16" x14ac:dyDescent="0.25">
      <c r="H70" s="12"/>
      <c r="J70" s="12"/>
      <c r="L70" s="12"/>
      <c r="N70" s="12"/>
      <c r="P70" s="1"/>
    </row>
    <row r="71" spans="8:16" x14ac:dyDescent="0.25">
      <c r="H71" s="12"/>
      <c r="J71" s="12"/>
      <c r="L71" s="12"/>
      <c r="N71" s="12"/>
      <c r="P71" s="1"/>
    </row>
    <row r="72" spans="8:16" x14ac:dyDescent="0.25">
      <c r="H72" s="12"/>
      <c r="J72" s="12"/>
      <c r="L72" s="12"/>
      <c r="N72" s="12"/>
      <c r="P72" s="1"/>
    </row>
    <row r="73" spans="8:16" x14ac:dyDescent="0.25">
      <c r="H73" s="12"/>
      <c r="J73" s="12"/>
      <c r="L73" s="12"/>
      <c r="N73" s="12"/>
      <c r="P73" s="1"/>
    </row>
    <row r="74" spans="8:16" x14ac:dyDescent="0.25">
      <c r="H74" s="12"/>
      <c r="J74" s="12"/>
      <c r="L74" s="12"/>
      <c r="N74" s="12"/>
      <c r="P74" s="1"/>
    </row>
    <row r="75" spans="8:16" x14ac:dyDescent="0.25">
      <c r="H75" s="12"/>
      <c r="J75" s="12"/>
      <c r="L75" s="12"/>
      <c r="N75" s="12"/>
      <c r="P75" s="1"/>
    </row>
    <row r="76" spans="8:16" x14ac:dyDescent="0.25">
      <c r="H76" s="12"/>
      <c r="J76" s="12"/>
      <c r="L76" s="12"/>
      <c r="N76" s="12"/>
      <c r="P76" s="1"/>
    </row>
    <row r="77" spans="8:16" x14ac:dyDescent="0.25">
      <c r="H77" s="12"/>
      <c r="J77" s="12"/>
      <c r="L77" s="12"/>
      <c r="N77" s="12"/>
      <c r="P77" s="1"/>
    </row>
    <row r="78" spans="8:16" x14ac:dyDescent="0.25">
      <c r="H78" s="12"/>
      <c r="J78" s="12"/>
      <c r="L78" s="12"/>
      <c r="N78" s="12"/>
      <c r="P78" s="1"/>
    </row>
    <row r="79" spans="8:16" x14ac:dyDescent="0.25">
      <c r="H79" s="12"/>
      <c r="J79" s="12"/>
      <c r="L79" s="12"/>
      <c r="N79" s="12"/>
      <c r="P79" s="1"/>
    </row>
    <row r="80" spans="8:16" x14ac:dyDescent="0.25">
      <c r="H80" s="12"/>
      <c r="J80" s="12"/>
      <c r="L80" s="12"/>
      <c r="N80" s="12"/>
      <c r="P80" s="1"/>
    </row>
    <row r="81" spans="8:16" x14ac:dyDescent="0.25">
      <c r="H81" s="12"/>
      <c r="J81" s="12"/>
      <c r="L81" s="12"/>
      <c r="N81" s="12"/>
      <c r="P81" s="1"/>
    </row>
    <row r="82" spans="8:16" x14ac:dyDescent="0.25">
      <c r="H82" s="12"/>
      <c r="J82" s="12"/>
      <c r="L82" s="12"/>
      <c r="N82" s="12"/>
      <c r="P82" s="1"/>
    </row>
    <row r="83" spans="8:16" x14ac:dyDescent="0.25">
      <c r="H83" s="12"/>
      <c r="J83" s="12"/>
      <c r="L83" s="12"/>
      <c r="N83" s="12"/>
      <c r="P83" s="1"/>
    </row>
    <row r="84" spans="8:16" x14ac:dyDescent="0.25">
      <c r="H84" s="12"/>
      <c r="J84" s="12"/>
      <c r="L84" s="12"/>
      <c r="N84" s="12"/>
      <c r="P84" s="1"/>
    </row>
    <row r="85" spans="8:16" x14ac:dyDescent="0.25">
      <c r="H85" s="12"/>
      <c r="J85" s="12"/>
      <c r="L85" s="12"/>
      <c r="N85" s="12"/>
      <c r="P85" s="1"/>
    </row>
    <row r="86" spans="8:16" x14ac:dyDescent="0.25">
      <c r="H86" s="12"/>
      <c r="J86" s="12"/>
      <c r="L86" s="12"/>
      <c r="N86" s="12"/>
      <c r="P86" s="1"/>
    </row>
    <row r="87" spans="8:16" x14ac:dyDescent="0.25">
      <c r="H87" s="12"/>
      <c r="J87" s="12"/>
      <c r="L87" s="12"/>
      <c r="N87" s="12"/>
      <c r="P87" s="1"/>
    </row>
    <row r="88" spans="8:16" x14ac:dyDescent="0.25">
      <c r="H88" s="12"/>
      <c r="J88" s="12"/>
      <c r="L88" s="12"/>
      <c r="N88" s="12"/>
      <c r="P88" s="1"/>
    </row>
    <row r="89" spans="8:16" x14ac:dyDescent="0.25">
      <c r="H89" s="12"/>
      <c r="J89" s="12"/>
      <c r="L89" s="12"/>
      <c r="N89" s="12"/>
      <c r="P89" s="1"/>
    </row>
    <row r="90" spans="8:16" x14ac:dyDescent="0.25">
      <c r="H90" s="12"/>
      <c r="J90" s="12"/>
      <c r="L90" s="12"/>
      <c r="N90" s="12"/>
      <c r="P90" s="1"/>
    </row>
    <row r="91" spans="8:16" x14ac:dyDescent="0.25">
      <c r="H91" s="12"/>
      <c r="J91" s="12"/>
      <c r="L91" s="12"/>
      <c r="N91" s="12"/>
      <c r="P91" s="1"/>
    </row>
    <row r="92" spans="8:16" x14ac:dyDescent="0.25">
      <c r="H92" s="12"/>
      <c r="J92" s="12"/>
      <c r="L92" s="12"/>
      <c r="N92" s="12"/>
      <c r="P92" s="1"/>
    </row>
    <row r="93" spans="8:16" x14ac:dyDescent="0.25">
      <c r="H93" s="12"/>
      <c r="J93" s="12"/>
      <c r="L93" s="12"/>
      <c r="N93" s="12"/>
      <c r="P93" s="1"/>
    </row>
    <row r="94" spans="8:16" x14ac:dyDescent="0.25">
      <c r="H94" s="12"/>
      <c r="J94" s="12"/>
      <c r="L94" s="12"/>
      <c r="N94" s="12"/>
      <c r="P94" s="1"/>
    </row>
    <row r="95" spans="8:16" x14ac:dyDescent="0.25">
      <c r="H95" s="12"/>
      <c r="J95" s="12"/>
      <c r="L95" s="12"/>
      <c r="N95" s="12"/>
      <c r="P95" s="1"/>
    </row>
    <row r="96" spans="8:16" x14ac:dyDescent="0.25">
      <c r="H96" s="12"/>
      <c r="J96" s="12"/>
      <c r="L96" s="12"/>
      <c r="N96" s="12"/>
      <c r="P96" s="1"/>
    </row>
    <row r="97" spans="8:16" x14ac:dyDescent="0.25">
      <c r="H97" s="12"/>
      <c r="J97" s="12"/>
      <c r="L97" s="12"/>
      <c r="N97" s="12"/>
      <c r="P97" s="1"/>
    </row>
    <row r="98" spans="8:16" x14ac:dyDescent="0.25">
      <c r="H98" s="12"/>
      <c r="J98" s="12"/>
      <c r="L98" s="12"/>
      <c r="N98" s="12"/>
      <c r="P98" s="1"/>
    </row>
    <row r="99" spans="8:16" x14ac:dyDescent="0.25">
      <c r="H99" s="12"/>
      <c r="J99" s="12"/>
      <c r="L99" s="12"/>
      <c r="N99" s="12"/>
      <c r="P99" s="1"/>
    </row>
    <row r="100" spans="8:16" x14ac:dyDescent="0.25">
      <c r="H100" s="12"/>
      <c r="J100" s="12"/>
      <c r="L100" s="12"/>
      <c r="N100" s="12"/>
      <c r="P100" s="1"/>
    </row>
    <row r="101" spans="8:16" x14ac:dyDescent="0.25">
      <c r="H101" s="12"/>
      <c r="J101" s="12"/>
      <c r="L101" s="12"/>
      <c r="N101" s="12"/>
      <c r="P101" s="1"/>
    </row>
    <row r="102" spans="8:16" x14ac:dyDescent="0.25">
      <c r="H102" s="12"/>
      <c r="J102" s="12"/>
      <c r="L102" s="12"/>
      <c r="N102" s="12"/>
      <c r="P102" s="1"/>
    </row>
    <row r="103" spans="8:16" x14ac:dyDescent="0.25">
      <c r="H103" s="12"/>
      <c r="J103" s="12"/>
      <c r="L103" s="12"/>
      <c r="N103" s="12"/>
      <c r="P103" s="1"/>
    </row>
    <row r="104" spans="8:16" x14ac:dyDescent="0.25">
      <c r="H104" s="12"/>
      <c r="J104" s="12"/>
      <c r="L104" s="12"/>
      <c r="N104" s="12"/>
      <c r="P104" s="1"/>
    </row>
    <row r="105" spans="8:16" x14ac:dyDescent="0.25">
      <c r="H105" s="12"/>
      <c r="J105" s="12"/>
      <c r="L105" s="12"/>
      <c r="N105" s="12"/>
      <c r="P105" s="1"/>
    </row>
    <row r="106" spans="8:16" x14ac:dyDescent="0.25">
      <c r="H106" s="12"/>
      <c r="J106" s="12"/>
      <c r="L106" s="12"/>
      <c r="N106" s="12"/>
      <c r="P106" s="1"/>
    </row>
    <row r="107" spans="8:16" x14ac:dyDescent="0.25">
      <c r="H107" s="12"/>
      <c r="J107" s="12"/>
      <c r="L107" s="12"/>
      <c r="N107" s="12"/>
      <c r="P107" s="1"/>
    </row>
    <row r="108" spans="8:16" x14ac:dyDescent="0.25">
      <c r="H108" s="12"/>
      <c r="J108" s="12"/>
      <c r="L108" s="12"/>
      <c r="N108" s="12"/>
      <c r="P108" s="1"/>
    </row>
    <row r="109" spans="8:16" x14ac:dyDescent="0.25">
      <c r="H109" s="12"/>
      <c r="J109" s="12"/>
      <c r="L109" s="12"/>
      <c r="N109" s="12"/>
      <c r="P109" s="1"/>
    </row>
    <row r="110" spans="8:16" x14ac:dyDescent="0.25">
      <c r="H110" s="12"/>
      <c r="J110" s="12"/>
      <c r="L110" s="12"/>
      <c r="N110" s="12"/>
      <c r="P110" s="1"/>
    </row>
    <row r="111" spans="8:16" x14ac:dyDescent="0.25">
      <c r="H111" s="12"/>
      <c r="J111" s="12"/>
      <c r="L111" s="12"/>
      <c r="N111" s="12"/>
      <c r="P111" s="1"/>
    </row>
    <row r="112" spans="8:16" x14ac:dyDescent="0.25">
      <c r="H112" s="12"/>
      <c r="J112" s="12"/>
      <c r="L112" s="12"/>
      <c r="N112" s="12"/>
      <c r="P112" s="1"/>
    </row>
    <row r="113" spans="8:16" x14ac:dyDescent="0.25">
      <c r="H113" s="12"/>
      <c r="J113" s="12"/>
      <c r="L113" s="12"/>
      <c r="N113" s="12"/>
      <c r="P113" s="1"/>
    </row>
    <row r="114" spans="8:16" x14ac:dyDescent="0.25">
      <c r="H114" s="12"/>
      <c r="J114" s="12"/>
      <c r="L114" s="12"/>
      <c r="N114" s="12"/>
      <c r="P114" s="1"/>
    </row>
    <row r="115" spans="8:16" x14ac:dyDescent="0.25">
      <c r="H115" s="12"/>
      <c r="J115" s="12"/>
      <c r="L115" s="12"/>
      <c r="N115" s="12"/>
      <c r="P115" s="1"/>
    </row>
    <row r="116" spans="8:16" x14ac:dyDescent="0.25">
      <c r="H116" s="12"/>
      <c r="J116" s="12"/>
      <c r="L116" s="12"/>
      <c r="N116" s="12"/>
      <c r="P116" s="1"/>
    </row>
    <row r="117" spans="8:16" x14ac:dyDescent="0.25">
      <c r="H117" s="12"/>
      <c r="J117" s="12"/>
      <c r="L117" s="12"/>
      <c r="N117" s="12"/>
      <c r="P117" s="1"/>
    </row>
    <row r="118" spans="8:16" x14ac:dyDescent="0.25">
      <c r="H118" s="12"/>
      <c r="J118" s="12"/>
      <c r="L118" s="12"/>
      <c r="N118" s="12"/>
      <c r="P118" s="1"/>
    </row>
    <row r="119" spans="8:16" x14ac:dyDescent="0.25">
      <c r="H119" s="12"/>
      <c r="J119" s="12"/>
      <c r="L119" s="12"/>
      <c r="N119" s="12"/>
      <c r="P119" s="1"/>
    </row>
    <row r="120" spans="8:16" x14ac:dyDescent="0.25">
      <c r="H120" s="12"/>
      <c r="J120" s="12"/>
      <c r="L120" s="12"/>
      <c r="N120" s="12"/>
      <c r="P120" s="1"/>
    </row>
    <row r="121" spans="8:16" x14ac:dyDescent="0.25">
      <c r="H121" s="12"/>
      <c r="J121" s="12"/>
      <c r="L121" s="12"/>
      <c r="N121" s="12"/>
      <c r="P121" s="1"/>
    </row>
    <row r="122" spans="8:16" x14ac:dyDescent="0.25">
      <c r="H122" s="12"/>
      <c r="J122" s="12"/>
      <c r="L122" s="12"/>
      <c r="N122" s="12"/>
      <c r="P122" s="1"/>
    </row>
    <row r="123" spans="8:16" x14ac:dyDescent="0.25">
      <c r="H123" s="12"/>
      <c r="J123" s="12"/>
      <c r="L123" s="12"/>
      <c r="N123" s="12"/>
      <c r="P123" s="1"/>
    </row>
    <row r="124" spans="8:16" x14ac:dyDescent="0.25">
      <c r="H124" s="12"/>
      <c r="J124" s="12"/>
      <c r="L124" s="12"/>
      <c r="N124" s="12"/>
      <c r="P124" s="1"/>
    </row>
    <row r="125" spans="8:16" x14ac:dyDescent="0.25">
      <c r="H125" s="12"/>
      <c r="J125" s="12"/>
      <c r="L125" s="12"/>
      <c r="N125" s="12"/>
      <c r="P125" s="1"/>
    </row>
    <row r="126" spans="8:16" x14ac:dyDescent="0.25">
      <c r="H126" s="12"/>
      <c r="J126" s="12"/>
      <c r="L126" s="12"/>
      <c r="N126" s="12"/>
      <c r="P126" s="1"/>
    </row>
    <row r="127" spans="8:16" x14ac:dyDescent="0.25">
      <c r="H127" s="12"/>
      <c r="J127" s="12"/>
      <c r="L127" s="12"/>
      <c r="N127" s="12"/>
      <c r="P127" s="1"/>
    </row>
    <row r="128" spans="8:16" x14ac:dyDescent="0.25">
      <c r="H128" s="12"/>
      <c r="J128" s="12"/>
      <c r="L128" s="12"/>
      <c r="N128" s="12"/>
      <c r="P128" s="1"/>
    </row>
    <row r="129" spans="8:16" x14ac:dyDescent="0.25">
      <c r="H129" s="12"/>
      <c r="J129" s="12"/>
      <c r="L129" s="12"/>
      <c r="N129" s="12"/>
      <c r="P129" s="1"/>
    </row>
    <row r="130" spans="8:16" x14ac:dyDescent="0.25">
      <c r="H130" s="12"/>
      <c r="J130" s="12"/>
      <c r="L130" s="12"/>
      <c r="N130" s="12"/>
      <c r="P130" s="1"/>
    </row>
    <row r="131" spans="8:16" x14ac:dyDescent="0.25">
      <c r="H131" s="12"/>
      <c r="J131" s="12"/>
      <c r="L131" s="12"/>
      <c r="N131" s="12"/>
      <c r="P131" s="1"/>
    </row>
    <row r="132" spans="8:16" x14ac:dyDescent="0.25">
      <c r="H132" s="12"/>
      <c r="J132" s="12"/>
      <c r="L132" s="12"/>
      <c r="N132" s="12"/>
      <c r="P132" s="1"/>
    </row>
    <row r="133" spans="8:16" x14ac:dyDescent="0.25">
      <c r="H133" s="12"/>
      <c r="J133" s="12"/>
      <c r="L133" s="12"/>
      <c r="N133" s="12"/>
      <c r="P133" s="1"/>
    </row>
    <row r="134" spans="8:16" x14ac:dyDescent="0.25">
      <c r="H134" s="12"/>
      <c r="J134" s="12"/>
      <c r="L134" s="12"/>
      <c r="N134" s="12"/>
      <c r="P134" s="1"/>
    </row>
    <row r="135" spans="8:16" x14ac:dyDescent="0.25">
      <c r="H135" s="12"/>
      <c r="J135" s="12"/>
      <c r="L135" s="12"/>
      <c r="N135" s="12"/>
      <c r="P135" s="1"/>
    </row>
    <row r="136" spans="8:16" x14ac:dyDescent="0.25">
      <c r="H136" s="12"/>
      <c r="J136" s="12"/>
      <c r="L136" s="12"/>
      <c r="N136" s="12"/>
      <c r="P136" s="1"/>
    </row>
    <row r="137" spans="8:16" x14ac:dyDescent="0.25">
      <c r="H137" s="12"/>
      <c r="J137" s="12"/>
      <c r="L137" s="12"/>
      <c r="N137" s="12"/>
      <c r="P137" s="1"/>
    </row>
    <row r="138" spans="8:16" x14ac:dyDescent="0.25">
      <c r="H138" s="12"/>
      <c r="J138" s="12"/>
      <c r="L138" s="12"/>
      <c r="N138" s="12"/>
      <c r="P138" s="1"/>
    </row>
    <row r="139" spans="8:16" x14ac:dyDescent="0.25">
      <c r="H139" s="12"/>
      <c r="J139" s="12"/>
      <c r="L139" s="12"/>
      <c r="N139" s="12"/>
      <c r="P139" s="1"/>
    </row>
    <row r="140" spans="8:16" x14ac:dyDescent="0.25">
      <c r="H140" s="12"/>
      <c r="J140" s="12"/>
      <c r="L140" s="12"/>
      <c r="N140" s="12"/>
      <c r="P140" s="1"/>
    </row>
    <row r="141" spans="8:16" x14ac:dyDescent="0.25">
      <c r="H141" s="12"/>
      <c r="J141" s="12"/>
      <c r="L141" s="12"/>
      <c r="N141" s="12"/>
      <c r="P141" s="1"/>
    </row>
    <row r="142" spans="8:16" x14ac:dyDescent="0.25">
      <c r="H142" s="12"/>
      <c r="J142" s="12"/>
      <c r="L142" s="12"/>
      <c r="N142" s="12"/>
      <c r="P142" s="1"/>
    </row>
    <row r="143" spans="8:16" x14ac:dyDescent="0.25">
      <c r="H143" s="12"/>
      <c r="J143" s="12"/>
      <c r="L143" s="12"/>
      <c r="N143" s="12"/>
      <c r="P143" s="1"/>
    </row>
    <row r="144" spans="8:16" x14ac:dyDescent="0.25">
      <c r="H144" s="12"/>
      <c r="J144" s="12"/>
      <c r="L144" s="12"/>
      <c r="N144" s="12"/>
      <c r="P144" s="1"/>
    </row>
    <row r="145" spans="8:16" x14ac:dyDescent="0.25">
      <c r="H145" s="12"/>
      <c r="J145" s="12"/>
      <c r="L145" s="12"/>
      <c r="N145" s="12"/>
      <c r="P145" s="1"/>
    </row>
    <row r="146" spans="8:16" x14ac:dyDescent="0.25">
      <c r="H146" s="12"/>
      <c r="J146" s="12"/>
      <c r="L146" s="12"/>
      <c r="N146" s="12"/>
      <c r="P146" s="1"/>
    </row>
    <row r="147" spans="8:16" x14ac:dyDescent="0.25">
      <c r="H147" s="12"/>
      <c r="J147" s="12"/>
      <c r="L147" s="12"/>
      <c r="N147" s="12"/>
      <c r="P147" s="1"/>
    </row>
    <row r="148" spans="8:16" x14ac:dyDescent="0.25">
      <c r="H148" s="12"/>
      <c r="J148" s="12"/>
      <c r="L148" s="12"/>
      <c r="N148" s="12"/>
      <c r="P148" s="1"/>
    </row>
    <row r="149" spans="8:16" x14ac:dyDescent="0.25">
      <c r="H149" s="12"/>
      <c r="J149" s="12"/>
      <c r="L149" s="12"/>
      <c r="N149" s="12"/>
      <c r="P149" s="1"/>
    </row>
    <row r="150" spans="8:16" x14ac:dyDescent="0.25">
      <c r="H150" s="12"/>
      <c r="J150" s="12"/>
      <c r="L150" s="12"/>
      <c r="N150" s="12"/>
      <c r="P150" s="1"/>
    </row>
    <row r="151" spans="8:16" x14ac:dyDescent="0.25">
      <c r="H151" s="12"/>
      <c r="J151" s="12"/>
      <c r="L151" s="12"/>
      <c r="N151" s="12"/>
      <c r="P151" s="1"/>
    </row>
    <row r="152" spans="8:16" x14ac:dyDescent="0.25">
      <c r="H152" s="12"/>
      <c r="J152" s="12"/>
      <c r="L152" s="12"/>
      <c r="N152" s="12"/>
      <c r="P152" s="1"/>
    </row>
    <row r="153" spans="8:16" x14ac:dyDescent="0.25">
      <c r="H153" s="12"/>
      <c r="J153" s="12"/>
      <c r="L153" s="12"/>
      <c r="N153" s="12"/>
      <c r="P153" s="1"/>
    </row>
    <row r="154" spans="8:16" x14ac:dyDescent="0.25">
      <c r="H154" s="12"/>
      <c r="J154" s="12"/>
      <c r="L154" s="12"/>
      <c r="N154" s="12"/>
      <c r="P154" s="1"/>
    </row>
    <row r="155" spans="8:16" x14ac:dyDescent="0.25">
      <c r="H155" s="12"/>
      <c r="J155" s="12"/>
      <c r="L155" s="12"/>
      <c r="N155" s="12"/>
      <c r="P155" s="1"/>
    </row>
    <row r="156" spans="8:16" x14ac:dyDescent="0.25">
      <c r="H156" s="12"/>
      <c r="J156" s="12"/>
      <c r="L156" s="12"/>
      <c r="N156" s="12"/>
      <c r="P156" s="1"/>
    </row>
    <row r="157" spans="8:16" x14ac:dyDescent="0.25">
      <c r="H157" s="12"/>
      <c r="J157" s="12"/>
      <c r="L157" s="12"/>
      <c r="N157" s="12"/>
      <c r="P157" s="1"/>
    </row>
    <row r="158" spans="8:16" x14ac:dyDescent="0.25">
      <c r="H158" s="12"/>
      <c r="J158" s="12"/>
      <c r="L158" s="12"/>
      <c r="N158" s="12"/>
      <c r="P158" s="1"/>
    </row>
    <row r="159" spans="8:16" x14ac:dyDescent="0.25">
      <c r="H159" s="12"/>
      <c r="J159" s="12"/>
      <c r="L159" s="12"/>
      <c r="N159" s="12"/>
      <c r="P159" s="1"/>
    </row>
    <row r="160" spans="8:16" x14ac:dyDescent="0.25">
      <c r="H160" s="12"/>
      <c r="J160" s="12"/>
      <c r="L160" s="12"/>
      <c r="N160" s="12"/>
      <c r="P160" s="1"/>
    </row>
    <row r="161" spans="8:16" x14ac:dyDescent="0.25">
      <c r="H161" s="12"/>
      <c r="J161" s="12"/>
      <c r="L161" s="12"/>
      <c r="N161" s="12"/>
      <c r="P161" s="1"/>
    </row>
    <row r="162" spans="8:16" x14ac:dyDescent="0.25">
      <c r="H162" s="12"/>
      <c r="J162" s="12"/>
      <c r="L162" s="12"/>
      <c r="N162" s="12"/>
      <c r="P162" s="1"/>
    </row>
    <row r="163" spans="8:16" x14ac:dyDescent="0.25">
      <c r="H163" s="12"/>
      <c r="J163" s="12"/>
      <c r="L163" s="12"/>
      <c r="N163" s="12"/>
      <c r="P163" s="1"/>
    </row>
    <row r="164" spans="8:16" x14ac:dyDescent="0.25">
      <c r="H164" s="12"/>
      <c r="J164" s="12"/>
      <c r="L164" s="12"/>
      <c r="N164" s="12"/>
      <c r="P164" s="1"/>
    </row>
    <row r="165" spans="8:16" x14ac:dyDescent="0.25">
      <c r="H165" s="12"/>
      <c r="J165" s="12"/>
      <c r="L165" s="12"/>
      <c r="N165" s="12"/>
      <c r="P165" s="1"/>
    </row>
    <row r="166" spans="8:16" x14ac:dyDescent="0.25">
      <c r="H166" s="12"/>
      <c r="J166" s="12"/>
      <c r="L166" s="12"/>
      <c r="N166" s="12"/>
      <c r="P166" s="1"/>
    </row>
    <row r="167" spans="8:16" x14ac:dyDescent="0.25">
      <c r="H167" s="12"/>
      <c r="J167" s="12"/>
      <c r="L167" s="12"/>
      <c r="N167" s="12"/>
      <c r="P167" s="1"/>
    </row>
    <row r="168" spans="8:16" x14ac:dyDescent="0.25">
      <c r="H168" s="12"/>
      <c r="J168" s="12"/>
      <c r="L168" s="12"/>
      <c r="N168" s="12"/>
      <c r="P168" s="1"/>
    </row>
    <row r="169" spans="8:16" x14ac:dyDescent="0.25">
      <c r="H169" s="12"/>
      <c r="J169" s="12"/>
      <c r="L169" s="12"/>
      <c r="N169" s="12"/>
      <c r="P169" s="1"/>
    </row>
    <row r="170" spans="8:16" x14ac:dyDescent="0.25">
      <c r="H170" s="12"/>
      <c r="J170" s="12"/>
      <c r="L170" s="12"/>
      <c r="N170" s="12"/>
      <c r="P170" s="1"/>
    </row>
    <row r="171" spans="8:16" x14ac:dyDescent="0.25">
      <c r="H171" s="12"/>
      <c r="J171" s="12"/>
      <c r="L171" s="12"/>
      <c r="N171" s="12"/>
      <c r="P171" s="1"/>
    </row>
    <row r="172" spans="8:16" x14ac:dyDescent="0.25">
      <c r="H172" s="12"/>
      <c r="J172" s="12"/>
      <c r="L172" s="12"/>
      <c r="N172" s="12"/>
      <c r="P172" s="1"/>
    </row>
    <row r="173" spans="8:16" x14ac:dyDescent="0.25">
      <c r="H173" s="12"/>
      <c r="J173" s="12"/>
      <c r="L173" s="12"/>
      <c r="N173" s="12"/>
      <c r="P173" s="1"/>
    </row>
    <row r="174" spans="8:16" x14ac:dyDescent="0.25">
      <c r="H174" s="12"/>
      <c r="J174" s="12"/>
      <c r="L174" s="12"/>
      <c r="N174" s="12"/>
      <c r="P174" s="1"/>
    </row>
    <row r="175" spans="8:16" x14ac:dyDescent="0.25">
      <c r="H175" s="12"/>
      <c r="J175" s="12"/>
      <c r="L175" s="12"/>
      <c r="N175" s="12"/>
      <c r="P175" s="1"/>
    </row>
    <row r="176" spans="8:16" x14ac:dyDescent="0.25">
      <c r="H176" s="12"/>
      <c r="J176" s="12"/>
      <c r="L176" s="12"/>
      <c r="N176" s="12"/>
      <c r="P176" s="1"/>
    </row>
    <row r="177" spans="8:16" x14ac:dyDescent="0.25">
      <c r="H177" s="12"/>
      <c r="J177" s="12"/>
      <c r="L177" s="12"/>
      <c r="N177" s="12"/>
      <c r="P177" s="1"/>
    </row>
    <row r="178" spans="8:16" x14ac:dyDescent="0.25">
      <c r="H178" s="12"/>
      <c r="J178" s="12"/>
      <c r="L178" s="12"/>
      <c r="N178" s="12"/>
      <c r="P178" s="1"/>
    </row>
    <row r="179" spans="8:16" x14ac:dyDescent="0.25">
      <c r="H179" s="12"/>
      <c r="J179" s="12"/>
      <c r="L179" s="12"/>
      <c r="N179" s="12"/>
      <c r="P179" s="1"/>
    </row>
    <row r="180" spans="8:16" x14ac:dyDescent="0.25">
      <c r="H180" s="12"/>
      <c r="J180" s="12"/>
      <c r="L180" s="12"/>
      <c r="N180" s="12"/>
      <c r="P180" s="1"/>
    </row>
    <row r="181" spans="8:16" x14ac:dyDescent="0.25">
      <c r="H181" s="12"/>
      <c r="J181" s="12"/>
      <c r="L181" s="12"/>
      <c r="N181" s="12"/>
      <c r="P181" s="1"/>
    </row>
    <row r="182" spans="8:16" x14ac:dyDescent="0.25">
      <c r="H182" s="12"/>
      <c r="J182" s="12"/>
      <c r="L182" s="12"/>
      <c r="N182" s="12"/>
      <c r="P182" s="1"/>
    </row>
    <row r="183" spans="8:16" x14ac:dyDescent="0.25">
      <c r="H183" s="12"/>
      <c r="J183" s="12"/>
      <c r="L183" s="12"/>
      <c r="N183" s="12"/>
      <c r="P183" s="1"/>
    </row>
    <row r="184" spans="8:16" x14ac:dyDescent="0.25">
      <c r="H184" s="12"/>
      <c r="J184" s="12"/>
      <c r="L184" s="12"/>
      <c r="N184" s="12"/>
      <c r="P184" s="1"/>
    </row>
    <row r="185" spans="8:16" x14ac:dyDescent="0.25">
      <c r="H185" s="12"/>
      <c r="J185" s="12"/>
      <c r="L185" s="12"/>
      <c r="N185" s="12"/>
      <c r="P185" s="1"/>
    </row>
    <row r="186" spans="8:16" x14ac:dyDescent="0.25">
      <c r="H186" s="12"/>
      <c r="J186" s="12"/>
      <c r="L186" s="12"/>
      <c r="N186" s="12"/>
      <c r="P186" s="1"/>
    </row>
    <row r="187" spans="8:16" x14ac:dyDescent="0.25">
      <c r="H187" s="12"/>
      <c r="J187" s="12"/>
      <c r="L187" s="12"/>
      <c r="N187" s="12"/>
      <c r="P187" s="1"/>
    </row>
    <row r="188" spans="8:16" x14ac:dyDescent="0.25">
      <c r="H188" s="12"/>
      <c r="J188" s="12"/>
      <c r="L188" s="12"/>
      <c r="N188" s="12"/>
      <c r="P188" s="1"/>
    </row>
    <row r="189" spans="8:16" x14ac:dyDescent="0.25">
      <c r="H189" s="12"/>
      <c r="J189" s="12"/>
      <c r="L189" s="12"/>
      <c r="N189" s="12"/>
      <c r="P189" s="1"/>
    </row>
    <row r="190" spans="8:16" x14ac:dyDescent="0.25">
      <c r="H190" s="12"/>
      <c r="J190" s="12"/>
      <c r="L190" s="12"/>
      <c r="N190" s="12"/>
      <c r="P190" s="1"/>
    </row>
    <row r="191" spans="8:16" x14ac:dyDescent="0.25">
      <c r="H191" s="12"/>
      <c r="J191" s="12"/>
      <c r="L191" s="12"/>
      <c r="N191" s="12"/>
      <c r="P191" s="1"/>
    </row>
    <row r="192" spans="8:16" x14ac:dyDescent="0.25">
      <c r="H192" s="12"/>
      <c r="J192" s="12"/>
      <c r="L192" s="12"/>
      <c r="N192" s="12"/>
      <c r="P192" s="1"/>
    </row>
    <row r="193" spans="8:16" x14ac:dyDescent="0.25">
      <c r="H193" s="12"/>
      <c r="J193" s="12"/>
      <c r="L193" s="12"/>
      <c r="N193" s="12"/>
      <c r="P193" s="1"/>
    </row>
    <row r="194" spans="8:16" x14ac:dyDescent="0.25">
      <c r="H194" s="12"/>
      <c r="J194" s="12"/>
      <c r="L194" s="12"/>
      <c r="N194" s="12"/>
      <c r="P194" s="1"/>
    </row>
    <row r="195" spans="8:16" x14ac:dyDescent="0.25">
      <c r="H195" s="12"/>
      <c r="J195" s="12"/>
      <c r="L195" s="12"/>
      <c r="N195" s="12"/>
      <c r="P195" s="1"/>
    </row>
    <row r="196" spans="8:16" x14ac:dyDescent="0.25">
      <c r="H196" s="12"/>
      <c r="J196" s="12"/>
      <c r="L196" s="12"/>
      <c r="N196" s="12"/>
      <c r="P196" s="1"/>
    </row>
    <row r="197" spans="8:16" x14ac:dyDescent="0.25">
      <c r="H197" s="12"/>
      <c r="J197" s="12"/>
      <c r="L197" s="12"/>
      <c r="N197" s="12"/>
      <c r="P197" s="1"/>
    </row>
    <row r="198" spans="8:16" x14ac:dyDescent="0.25">
      <c r="H198" s="12"/>
      <c r="J198" s="12"/>
      <c r="L198" s="12"/>
      <c r="N198" s="12"/>
      <c r="P198" s="1"/>
    </row>
    <row r="199" spans="8:16" x14ac:dyDescent="0.25">
      <c r="H199" s="12"/>
      <c r="J199" s="12"/>
      <c r="L199" s="12"/>
      <c r="N199" s="12"/>
      <c r="P199" s="1"/>
    </row>
    <row r="200" spans="8:16" x14ac:dyDescent="0.25">
      <c r="H200" s="12"/>
      <c r="J200" s="12"/>
      <c r="L200" s="12"/>
      <c r="N200" s="12"/>
      <c r="P200" s="1"/>
    </row>
    <row r="201" spans="8:16" x14ac:dyDescent="0.25">
      <c r="H201" s="12"/>
      <c r="J201" s="12"/>
      <c r="L201" s="12"/>
      <c r="N201" s="12"/>
      <c r="P201" s="1"/>
    </row>
    <row r="202" spans="8:16" x14ac:dyDescent="0.25">
      <c r="H202" s="12"/>
      <c r="J202" s="12"/>
      <c r="L202" s="12"/>
      <c r="N202" s="12"/>
      <c r="P202" s="1"/>
    </row>
    <row r="203" spans="8:16" x14ac:dyDescent="0.25">
      <c r="H203" s="12"/>
      <c r="J203" s="12"/>
      <c r="L203" s="12"/>
      <c r="N203" s="12"/>
      <c r="P203" s="1"/>
    </row>
    <row r="204" spans="8:16" x14ac:dyDescent="0.25">
      <c r="H204" s="12"/>
      <c r="J204" s="12"/>
      <c r="L204" s="12"/>
      <c r="N204" s="12"/>
      <c r="P204" s="1"/>
    </row>
    <row r="205" spans="8:16" x14ac:dyDescent="0.25">
      <c r="H205" s="12"/>
      <c r="J205" s="12"/>
      <c r="L205" s="12"/>
      <c r="N205" s="12"/>
      <c r="P205" s="1"/>
    </row>
    <row r="206" spans="8:16" x14ac:dyDescent="0.25">
      <c r="H206" s="12"/>
      <c r="J206" s="12"/>
      <c r="L206" s="12"/>
      <c r="N206" s="12"/>
      <c r="P206" s="1"/>
    </row>
    <row r="207" spans="8:16" x14ac:dyDescent="0.25">
      <c r="H207" s="12"/>
      <c r="J207" s="12"/>
      <c r="L207" s="12"/>
      <c r="N207" s="12"/>
      <c r="P207" s="1"/>
    </row>
    <row r="208" spans="8:16" x14ac:dyDescent="0.25">
      <c r="H208" s="12"/>
      <c r="J208" s="12"/>
      <c r="L208" s="12"/>
      <c r="N208" s="12"/>
      <c r="P208" s="1"/>
    </row>
    <row r="209" spans="8:16" x14ac:dyDescent="0.25">
      <c r="H209" s="12"/>
      <c r="J209" s="12"/>
      <c r="L209" s="12"/>
      <c r="N209" s="12"/>
      <c r="P209" s="1"/>
    </row>
    <row r="210" spans="8:16" x14ac:dyDescent="0.25">
      <c r="H210" s="12"/>
      <c r="J210" s="12"/>
      <c r="L210" s="12"/>
      <c r="N210" s="12"/>
      <c r="P210" s="1"/>
    </row>
    <row r="211" spans="8:16" x14ac:dyDescent="0.25">
      <c r="H211" s="12"/>
      <c r="J211" s="12"/>
      <c r="L211" s="12"/>
      <c r="N211" s="12"/>
      <c r="P211" s="1"/>
    </row>
    <row r="212" spans="8:16" x14ac:dyDescent="0.25">
      <c r="H212" s="12"/>
      <c r="J212" s="12"/>
      <c r="L212" s="12"/>
      <c r="N212" s="12"/>
      <c r="P212" s="1"/>
    </row>
    <row r="213" spans="8:16" x14ac:dyDescent="0.25">
      <c r="H213" s="12"/>
      <c r="J213" s="12"/>
      <c r="L213" s="12"/>
      <c r="N213" s="12"/>
      <c r="P213" s="1"/>
    </row>
    <row r="214" spans="8:16" x14ac:dyDescent="0.25">
      <c r="H214" s="12"/>
      <c r="J214" s="12"/>
      <c r="L214" s="12"/>
      <c r="N214" s="12"/>
      <c r="P214" s="1"/>
    </row>
    <row r="215" spans="8:16" x14ac:dyDescent="0.25">
      <c r="H215" s="12"/>
      <c r="J215" s="12"/>
      <c r="L215" s="12"/>
      <c r="N215" s="12"/>
      <c r="P215" s="1"/>
    </row>
    <row r="216" spans="8:16" x14ac:dyDescent="0.25">
      <c r="H216" s="12"/>
      <c r="J216" s="12"/>
      <c r="L216" s="12"/>
      <c r="N216" s="12"/>
      <c r="P216" s="1"/>
    </row>
    <row r="217" spans="8:16" x14ac:dyDescent="0.25">
      <c r="H217" s="12"/>
      <c r="J217" s="12"/>
      <c r="L217" s="12"/>
      <c r="N217" s="12"/>
      <c r="P217" s="1"/>
    </row>
    <row r="218" spans="8:16" x14ac:dyDescent="0.25">
      <c r="H218" s="12"/>
      <c r="J218" s="12"/>
      <c r="L218" s="12"/>
      <c r="N218" s="12"/>
      <c r="P218" s="1"/>
    </row>
    <row r="219" spans="8:16" x14ac:dyDescent="0.25">
      <c r="H219" s="12"/>
      <c r="J219" s="12"/>
      <c r="L219" s="12"/>
      <c r="N219" s="12"/>
      <c r="P219" s="1"/>
    </row>
    <row r="220" spans="8:16" x14ac:dyDescent="0.25">
      <c r="H220" s="12"/>
      <c r="J220" s="12"/>
      <c r="L220" s="12"/>
      <c r="N220" s="12"/>
      <c r="P220" s="1"/>
    </row>
    <row r="221" spans="8:16" x14ac:dyDescent="0.25">
      <c r="H221" s="12"/>
      <c r="J221" s="12"/>
      <c r="L221" s="12"/>
      <c r="N221" s="12"/>
      <c r="P221" s="1"/>
    </row>
    <row r="222" spans="8:16" x14ac:dyDescent="0.25">
      <c r="H222" s="12"/>
      <c r="J222" s="12"/>
      <c r="L222" s="12"/>
      <c r="N222" s="12"/>
      <c r="P222" s="1"/>
    </row>
    <row r="223" spans="8:16" x14ac:dyDescent="0.25">
      <c r="H223" s="12"/>
      <c r="J223" s="12"/>
      <c r="L223" s="12"/>
      <c r="N223" s="12"/>
      <c r="P223" s="1"/>
    </row>
    <row r="224" spans="8:16" x14ac:dyDescent="0.25">
      <c r="H224" s="12"/>
      <c r="J224" s="12"/>
      <c r="L224" s="12"/>
      <c r="N224" s="12"/>
      <c r="P224" s="1"/>
    </row>
    <row r="225" spans="8:16" x14ac:dyDescent="0.25">
      <c r="H225" s="12"/>
      <c r="J225" s="12"/>
      <c r="L225" s="12"/>
      <c r="N225" s="12"/>
      <c r="P225" s="1"/>
    </row>
    <row r="226" spans="8:16" x14ac:dyDescent="0.25">
      <c r="H226" s="12"/>
      <c r="J226" s="12"/>
      <c r="L226" s="12"/>
      <c r="N226" s="12"/>
      <c r="P226" s="1"/>
    </row>
    <row r="227" spans="8:16" x14ac:dyDescent="0.25">
      <c r="H227" s="12"/>
      <c r="J227" s="12"/>
      <c r="L227" s="12"/>
      <c r="N227" s="12"/>
      <c r="P227" s="1"/>
    </row>
    <row r="228" spans="8:16" x14ac:dyDescent="0.25">
      <c r="H228" s="12"/>
      <c r="J228" s="12"/>
      <c r="L228" s="12"/>
      <c r="N228" s="12"/>
      <c r="P228" s="1"/>
    </row>
    <row r="229" spans="8:16" x14ac:dyDescent="0.25">
      <c r="H229" s="12"/>
      <c r="J229" s="12"/>
      <c r="L229" s="12"/>
      <c r="N229" s="12"/>
      <c r="P229" s="1"/>
    </row>
    <row r="230" spans="8:16" x14ac:dyDescent="0.25">
      <c r="H230" s="12"/>
      <c r="J230" s="12"/>
      <c r="L230" s="12"/>
      <c r="N230" s="12"/>
      <c r="P230" s="1"/>
    </row>
    <row r="231" spans="8:16" x14ac:dyDescent="0.25">
      <c r="H231" s="12"/>
      <c r="J231" s="12"/>
      <c r="L231" s="12"/>
      <c r="N231" s="12"/>
      <c r="P231" s="1"/>
    </row>
    <row r="232" spans="8:16" x14ac:dyDescent="0.25">
      <c r="H232" s="12"/>
      <c r="J232" s="12"/>
      <c r="L232" s="12"/>
      <c r="N232" s="12"/>
      <c r="P232" s="1"/>
    </row>
    <row r="233" spans="8:16" x14ac:dyDescent="0.25">
      <c r="H233" s="12"/>
      <c r="J233" s="12"/>
      <c r="L233" s="12"/>
      <c r="N233" s="12"/>
      <c r="P233" s="1"/>
    </row>
    <row r="234" spans="8:16" x14ac:dyDescent="0.25">
      <c r="H234" s="12"/>
      <c r="J234" s="12"/>
      <c r="L234" s="12"/>
      <c r="N234" s="12"/>
      <c r="P234" s="1"/>
    </row>
    <row r="235" spans="8:16" x14ac:dyDescent="0.25">
      <c r="H235" s="12"/>
      <c r="J235" s="12"/>
      <c r="L235" s="12"/>
      <c r="N235" s="12"/>
      <c r="P235" s="1"/>
    </row>
    <row r="236" spans="8:16" x14ac:dyDescent="0.25">
      <c r="H236" s="12"/>
      <c r="J236" s="12"/>
      <c r="L236" s="12"/>
      <c r="N236" s="12"/>
      <c r="P236" s="1"/>
    </row>
    <row r="237" spans="8:16" x14ac:dyDescent="0.25">
      <c r="H237" s="12"/>
      <c r="J237" s="12"/>
      <c r="L237" s="12"/>
      <c r="N237" s="12"/>
      <c r="P237" s="1"/>
    </row>
    <row r="238" spans="8:16" x14ac:dyDescent="0.25">
      <c r="H238" s="12"/>
      <c r="J238" s="12"/>
      <c r="L238" s="12"/>
      <c r="N238" s="12"/>
      <c r="P238" s="1"/>
    </row>
    <row r="239" spans="8:16" x14ac:dyDescent="0.25">
      <c r="H239" s="12"/>
      <c r="J239" s="12"/>
      <c r="L239" s="12"/>
      <c r="N239" s="12"/>
      <c r="P239" s="1"/>
    </row>
    <row r="240" spans="8:16" x14ac:dyDescent="0.25">
      <c r="H240" s="12"/>
      <c r="J240" s="12"/>
      <c r="L240" s="12"/>
      <c r="N240" s="12"/>
      <c r="P240" s="1"/>
    </row>
    <row r="241" spans="8:16" x14ac:dyDescent="0.25">
      <c r="H241" s="12"/>
      <c r="J241" s="12"/>
      <c r="L241" s="12"/>
      <c r="N241" s="12"/>
      <c r="P241" s="1"/>
    </row>
    <row r="242" spans="8:16" x14ac:dyDescent="0.25">
      <c r="H242" s="12"/>
      <c r="J242" s="12"/>
      <c r="L242" s="12"/>
      <c r="N242" s="12"/>
      <c r="P242" s="1"/>
    </row>
    <row r="243" spans="8:16" x14ac:dyDescent="0.25">
      <c r="H243" s="12"/>
      <c r="J243" s="12"/>
      <c r="L243" s="12"/>
      <c r="N243" s="12"/>
      <c r="P243" s="1"/>
    </row>
    <row r="244" spans="8:16" x14ac:dyDescent="0.25">
      <c r="H244" s="12"/>
      <c r="J244" s="12"/>
      <c r="L244" s="12"/>
      <c r="N244" s="12"/>
      <c r="P244" s="1"/>
    </row>
    <row r="245" spans="8:16" x14ac:dyDescent="0.25">
      <c r="H245" s="12"/>
      <c r="J245" s="12"/>
      <c r="L245" s="12"/>
      <c r="N245" s="12"/>
      <c r="P245" s="1"/>
    </row>
    <row r="246" spans="8:16" x14ac:dyDescent="0.25">
      <c r="H246" s="12"/>
      <c r="J246" s="12"/>
      <c r="L246" s="12"/>
      <c r="N246" s="12"/>
      <c r="P246" s="1"/>
    </row>
    <row r="247" spans="8:16" x14ac:dyDescent="0.25">
      <c r="H247" s="12"/>
      <c r="J247" s="12"/>
      <c r="L247" s="12"/>
      <c r="N247" s="12"/>
      <c r="P247" s="1"/>
    </row>
    <row r="248" spans="8:16" x14ac:dyDescent="0.25">
      <c r="H248" s="12"/>
      <c r="J248" s="12"/>
      <c r="L248" s="12"/>
      <c r="N248" s="12"/>
      <c r="P248" s="1"/>
    </row>
    <row r="249" spans="8:16" x14ac:dyDescent="0.25">
      <c r="H249" s="12"/>
      <c r="J249" s="12"/>
      <c r="L249" s="12"/>
      <c r="N249" s="12"/>
      <c r="P249" s="1"/>
    </row>
    <row r="250" spans="8:16" x14ac:dyDescent="0.25">
      <c r="H250" s="12"/>
      <c r="J250" s="12"/>
      <c r="L250" s="12"/>
      <c r="N250" s="12"/>
      <c r="P250" s="1"/>
    </row>
    <row r="251" spans="8:16" x14ac:dyDescent="0.25">
      <c r="H251" s="12"/>
      <c r="J251" s="12"/>
      <c r="L251" s="12"/>
      <c r="N251" s="12"/>
      <c r="P251" s="1"/>
    </row>
    <row r="252" spans="8:16" x14ac:dyDescent="0.25">
      <c r="H252" s="12"/>
      <c r="J252" s="12"/>
      <c r="L252" s="12"/>
      <c r="N252" s="12"/>
      <c r="P252" s="1"/>
    </row>
    <row r="253" spans="8:16" x14ac:dyDescent="0.25">
      <c r="H253" s="12"/>
      <c r="J253" s="12"/>
      <c r="L253" s="12"/>
      <c r="N253" s="12"/>
      <c r="P253" s="1"/>
    </row>
    <row r="254" spans="8:16" x14ac:dyDescent="0.25">
      <c r="H254" s="12"/>
      <c r="J254" s="12"/>
      <c r="L254" s="12"/>
      <c r="N254" s="12"/>
      <c r="P254" s="1"/>
    </row>
    <row r="255" spans="8:16" x14ac:dyDescent="0.25">
      <c r="H255" s="12"/>
      <c r="J255" s="12"/>
      <c r="L255" s="12"/>
      <c r="N255" s="12"/>
      <c r="P255" s="1"/>
    </row>
    <row r="256" spans="8:16" x14ac:dyDescent="0.25">
      <c r="H256" s="12"/>
      <c r="J256" s="12"/>
      <c r="L256" s="12"/>
      <c r="N256" s="12"/>
      <c r="P256" s="1"/>
    </row>
    <row r="257" spans="8:16" x14ac:dyDescent="0.25">
      <c r="H257" s="12"/>
      <c r="J257" s="12"/>
      <c r="L257" s="12"/>
      <c r="N257" s="12"/>
      <c r="P257" s="1"/>
    </row>
    <row r="258" spans="8:16" x14ac:dyDescent="0.25">
      <c r="H258" s="12"/>
      <c r="J258" s="12"/>
      <c r="L258" s="12"/>
      <c r="N258" s="12"/>
      <c r="P258" s="1"/>
    </row>
    <row r="259" spans="8:16" x14ac:dyDescent="0.25">
      <c r="H259" s="12"/>
      <c r="J259" s="12"/>
      <c r="L259" s="12"/>
      <c r="N259" s="12"/>
      <c r="P259" s="1"/>
    </row>
    <row r="260" spans="8:16" x14ac:dyDescent="0.25">
      <c r="H260" s="12"/>
      <c r="J260" s="12"/>
      <c r="L260" s="12"/>
      <c r="N260" s="12"/>
      <c r="P260" s="1"/>
    </row>
    <row r="261" spans="8:16" x14ac:dyDescent="0.25">
      <c r="H261" s="12"/>
      <c r="J261" s="12"/>
      <c r="L261" s="12"/>
      <c r="N261" s="12"/>
      <c r="P261" s="1"/>
    </row>
    <row r="262" spans="8:16" x14ac:dyDescent="0.25">
      <c r="H262" s="12"/>
      <c r="J262" s="12"/>
      <c r="L262" s="12"/>
      <c r="N262" s="12"/>
      <c r="P262" s="1"/>
    </row>
    <row r="263" spans="8:16" x14ac:dyDescent="0.25">
      <c r="H263" s="12"/>
      <c r="J263" s="12"/>
      <c r="L263" s="12"/>
      <c r="N263" s="12"/>
      <c r="P263" s="1"/>
    </row>
    <row r="264" spans="8:16" x14ac:dyDescent="0.25">
      <c r="H264" s="12"/>
      <c r="J264" s="12"/>
      <c r="L264" s="12"/>
      <c r="N264" s="12"/>
      <c r="P264" s="1"/>
    </row>
    <row r="265" spans="8:16" x14ac:dyDescent="0.25">
      <c r="H265" s="12"/>
      <c r="J265" s="12"/>
      <c r="L265" s="12"/>
      <c r="N265" s="12"/>
      <c r="P265" s="1"/>
    </row>
    <row r="266" spans="8:16" x14ac:dyDescent="0.25">
      <c r="H266" s="12"/>
      <c r="J266" s="12"/>
      <c r="L266" s="12"/>
      <c r="N266" s="12"/>
      <c r="P266" s="1"/>
    </row>
    <row r="267" spans="8:16" x14ac:dyDescent="0.25">
      <c r="H267" s="12"/>
      <c r="J267" s="12"/>
      <c r="L267" s="12"/>
      <c r="N267" s="12"/>
      <c r="P267" s="1"/>
    </row>
    <row r="268" spans="8:16" x14ac:dyDescent="0.25">
      <c r="H268" s="12"/>
      <c r="J268" s="12"/>
      <c r="L268" s="12"/>
      <c r="N268" s="12"/>
      <c r="P268" s="1"/>
    </row>
    <row r="269" spans="8:16" x14ac:dyDescent="0.25">
      <c r="H269" s="12"/>
      <c r="J269" s="12"/>
      <c r="L269" s="12"/>
      <c r="N269" s="12"/>
      <c r="P269" s="1"/>
    </row>
    <row r="270" spans="8:16" x14ac:dyDescent="0.25">
      <c r="H270" s="12"/>
      <c r="J270" s="12"/>
      <c r="L270" s="12"/>
      <c r="N270" s="12"/>
      <c r="P270" s="1"/>
    </row>
    <row r="271" spans="8:16" x14ac:dyDescent="0.25">
      <c r="H271" s="12"/>
      <c r="J271" s="12"/>
      <c r="L271" s="12"/>
      <c r="N271" s="12"/>
      <c r="P271" s="1"/>
    </row>
    <row r="272" spans="8:16" x14ac:dyDescent="0.25">
      <c r="H272" s="12"/>
      <c r="J272" s="12"/>
      <c r="L272" s="12"/>
      <c r="N272" s="12"/>
      <c r="P272" s="1"/>
    </row>
    <row r="273" spans="8:16" x14ac:dyDescent="0.25">
      <c r="H273" s="12"/>
      <c r="J273" s="12"/>
      <c r="L273" s="12"/>
      <c r="N273" s="12"/>
      <c r="P273" s="1"/>
    </row>
    <row r="274" spans="8:16" x14ac:dyDescent="0.25">
      <c r="H274" s="12"/>
      <c r="J274" s="12"/>
      <c r="L274" s="12"/>
      <c r="N274" s="12"/>
      <c r="P274" s="1"/>
    </row>
    <row r="275" spans="8:16" x14ac:dyDescent="0.25">
      <c r="H275" s="12"/>
      <c r="J275" s="12"/>
      <c r="L275" s="12"/>
      <c r="N275" s="12"/>
      <c r="P275" s="1"/>
    </row>
    <row r="276" spans="8:16" x14ac:dyDescent="0.25">
      <c r="H276" s="12"/>
      <c r="J276" s="12"/>
      <c r="L276" s="12"/>
      <c r="N276" s="12"/>
      <c r="P276" s="1"/>
    </row>
    <row r="277" spans="8:16" x14ac:dyDescent="0.25">
      <c r="H277" s="12"/>
      <c r="J277" s="12"/>
      <c r="L277" s="12"/>
      <c r="N277" s="12"/>
      <c r="P277" s="1"/>
    </row>
    <row r="278" spans="8:16" x14ac:dyDescent="0.25">
      <c r="H278" s="12"/>
      <c r="J278" s="12"/>
      <c r="L278" s="12"/>
      <c r="N278" s="12"/>
      <c r="P278" s="1"/>
    </row>
    <row r="279" spans="8:16" x14ac:dyDescent="0.25">
      <c r="H279" s="12"/>
      <c r="J279" s="12"/>
      <c r="L279" s="12"/>
      <c r="N279" s="12"/>
      <c r="P279" s="1"/>
    </row>
    <row r="280" spans="8:16" x14ac:dyDescent="0.25">
      <c r="H280" s="12"/>
      <c r="J280" s="12"/>
      <c r="L280" s="12"/>
      <c r="N280" s="12"/>
      <c r="P280" s="1"/>
    </row>
    <row r="281" spans="8:16" x14ac:dyDescent="0.25">
      <c r="H281" s="12"/>
      <c r="J281" s="12"/>
      <c r="L281" s="12"/>
      <c r="N281" s="12"/>
      <c r="P281" s="1"/>
    </row>
    <row r="282" spans="8:16" x14ac:dyDescent="0.25">
      <c r="H282" s="12"/>
      <c r="J282" s="12"/>
      <c r="L282" s="12"/>
      <c r="N282" s="12"/>
      <c r="P282" s="1"/>
    </row>
    <row r="283" spans="8:16" x14ac:dyDescent="0.25">
      <c r="H283" s="12"/>
      <c r="J283" s="12"/>
      <c r="L283" s="12"/>
      <c r="N283" s="12"/>
      <c r="P283" s="1"/>
    </row>
    <row r="284" spans="8:16" x14ac:dyDescent="0.25">
      <c r="H284" s="12"/>
      <c r="J284" s="12"/>
      <c r="L284" s="12"/>
      <c r="N284" s="12"/>
      <c r="P284" s="1"/>
    </row>
    <row r="285" spans="8:16" x14ac:dyDescent="0.25">
      <c r="H285" s="12"/>
      <c r="J285" s="12"/>
      <c r="L285" s="12"/>
      <c r="N285" s="12"/>
      <c r="P285" s="1"/>
    </row>
    <row r="286" spans="8:16" x14ac:dyDescent="0.25">
      <c r="H286" s="12"/>
      <c r="J286" s="12"/>
      <c r="L286" s="12"/>
      <c r="N286" s="12"/>
      <c r="P286" s="1"/>
    </row>
    <row r="287" spans="8:16" x14ac:dyDescent="0.25">
      <c r="H287" s="12"/>
      <c r="J287" s="12"/>
      <c r="L287" s="12"/>
      <c r="N287" s="12"/>
      <c r="P287" s="1"/>
    </row>
    <row r="288" spans="8:16" x14ac:dyDescent="0.25">
      <c r="H288" s="12"/>
      <c r="J288" s="12"/>
      <c r="L288" s="12"/>
      <c r="N288" s="12"/>
      <c r="P288" s="1"/>
    </row>
    <row r="289" spans="8:16" x14ac:dyDescent="0.25">
      <c r="H289" s="12"/>
      <c r="J289" s="12"/>
      <c r="L289" s="12"/>
      <c r="N289" s="12"/>
      <c r="P289" s="1"/>
    </row>
    <row r="290" spans="8:16" x14ac:dyDescent="0.25">
      <c r="H290" s="12"/>
      <c r="J290" s="12"/>
      <c r="L290" s="12"/>
      <c r="N290" s="12"/>
      <c r="P290" s="1"/>
    </row>
    <row r="291" spans="8:16" x14ac:dyDescent="0.25">
      <c r="H291" s="12"/>
      <c r="J291" s="12"/>
      <c r="L291" s="12"/>
      <c r="N291" s="12"/>
      <c r="P291" s="1"/>
    </row>
    <row r="292" spans="8:16" x14ac:dyDescent="0.25">
      <c r="H292" s="12"/>
      <c r="J292" s="12"/>
      <c r="L292" s="12"/>
      <c r="N292" s="12"/>
      <c r="P292" s="1"/>
    </row>
    <row r="293" spans="8:16" x14ac:dyDescent="0.25">
      <c r="H293" s="12"/>
      <c r="J293" s="12"/>
      <c r="L293" s="12"/>
      <c r="N293" s="12"/>
      <c r="P293" s="1"/>
    </row>
    <row r="294" spans="8:16" x14ac:dyDescent="0.25">
      <c r="H294" s="12"/>
      <c r="J294" s="12"/>
      <c r="L294" s="12"/>
      <c r="N294" s="12"/>
      <c r="P294" s="1"/>
    </row>
    <row r="295" spans="8:16" x14ac:dyDescent="0.25">
      <c r="H295" s="12"/>
      <c r="J295" s="12"/>
      <c r="L295" s="12"/>
      <c r="N295" s="12"/>
      <c r="P295" s="1"/>
    </row>
    <row r="296" spans="8:16" x14ac:dyDescent="0.25">
      <c r="H296" s="12"/>
      <c r="J296" s="12"/>
      <c r="L296" s="12"/>
      <c r="N296" s="12"/>
      <c r="P296" s="1"/>
    </row>
    <row r="297" spans="8:16" x14ac:dyDescent="0.25">
      <c r="H297" s="12"/>
      <c r="J297" s="12"/>
      <c r="L297" s="12"/>
      <c r="N297" s="12"/>
      <c r="P297" s="1"/>
    </row>
    <row r="298" spans="8:16" x14ac:dyDescent="0.25">
      <c r="H298" s="12"/>
      <c r="J298" s="12"/>
      <c r="L298" s="12"/>
      <c r="N298" s="12"/>
      <c r="P298" s="1"/>
    </row>
    <row r="299" spans="8:16" x14ac:dyDescent="0.25">
      <c r="H299" s="12"/>
      <c r="J299" s="12"/>
      <c r="L299" s="12"/>
      <c r="N299" s="12"/>
      <c r="P299" s="1"/>
    </row>
    <row r="300" spans="8:16" x14ac:dyDescent="0.25">
      <c r="H300" s="12"/>
      <c r="J300" s="12"/>
      <c r="L300" s="12"/>
      <c r="N300" s="12"/>
      <c r="P300" s="1"/>
    </row>
    <row r="301" spans="8:16" x14ac:dyDescent="0.25">
      <c r="H301" s="12"/>
      <c r="J301" s="12"/>
      <c r="L301" s="12"/>
      <c r="N301" s="12"/>
      <c r="P301" s="1"/>
    </row>
    <row r="302" spans="8:16" x14ac:dyDescent="0.25">
      <c r="H302" s="12"/>
      <c r="J302" s="12"/>
      <c r="L302" s="12"/>
      <c r="N302" s="12"/>
      <c r="P302" s="1"/>
    </row>
    <row r="303" spans="8:16" x14ac:dyDescent="0.25">
      <c r="H303" s="12"/>
      <c r="J303" s="12"/>
      <c r="L303" s="12"/>
      <c r="N303" s="12"/>
      <c r="P303" s="1"/>
    </row>
    <row r="304" spans="8:16" x14ac:dyDescent="0.25">
      <c r="H304" s="12"/>
      <c r="J304" s="12"/>
      <c r="L304" s="12"/>
      <c r="N304" s="12"/>
      <c r="P304" s="1"/>
    </row>
    <row r="305" spans="8:16" x14ac:dyDescent="0.25">
      <c r="H305" s="12"/>
      <c r="J305" s="12"/>
      <c r="L305" s="12"/>
      <c r="N305" s="12"/>
      <c r="P305" s="1"/>
    </row>
    <row r="306" spans="8:16" x14ac:dyDescent="0.25">
      <c r="H306" s="12"/>
      <c r="J306" s="12"/>
      <c r="L306" s="12"/>
      <c r="N306" s="12"/>
      <c r="P306" s="1"/>
    </row>
    <row r="307" spans="8:16" x14ac:dyDescent="0.25">
      <c r="H307" s="12"/>
      <c r="J307" s="12"/>
      <c r="L307" s="12"/>
      <c r="N307" s="12"/>
      <c r="P307" s="1"/>
    </row>
    <row r="308" spans="8:16" x14ac:dyDescent="0.25">
      <c r="H308" s="12"/>
      <c r="J308" s="12"/>
      <c r="L308" s="12"/>
      <c r="N308" s="12"/>
      <c r="P308" s="1"/>
    </row>
    <row r="309" spans="8:16" x14ac:dyDescent="0.25">
      <c r="H309" s="12"/>
      <c r="J309" s="12"/>
      <c r="L309" s="12"/>
      <c r="N309" s="12"/>
      <c r="P309" s="1"/>
    </row>
    <row r="310" spans="8:16" x14ac:dyDescent="0.25">
      <c r="H310" s="12"/>
      <c r="J310" s="12"/>
      <c r="L310" s="12"/>
      <c r="N310" s="12"/>
      <c r="P310" s="1"/>
    </row>
    <row r="311" spans="8:16" x14ac:dyDescent="0.25">
      <c r="H311" s="12"/>
      <c r="J311" s="12"/>
      <c r="L311" s="12"/>
      <c r="N311" s="12"/>
      <c r="P311" s="1"/>
    </row>
    <row r="312" spans="8:16" x14ac:dyDescent="0.25">
      <c r="H312" s="12"/>
      <c r="J312" s="12"/>
      <c r="L312" s="12"/>
      <c r="N312" s="12"/>
      <c r="P312" s="1"/>
    </row>
    <row r="313" spans="8:16" x14ac:dyDescent="0.25">
      <c r="H313" s="12"/>
      <c r="J313" s="12"/>
      <c r="L313" s="12"/>
      <c r="N313" s="12"/>
      <c r="P313" s="1"/>
    </row>
    <row r="314" spans="8:16" x14ac:dyDescent="0.25">
      <c r="H314" s="12"/>
      <c r="J314" s="12"/>
      <c r="L314" s="12"/>
      <c r="N314" s="12"/>
      <c r="P314" s="1"/>
    </row>
    <row r="315" spans="8:16" x14ac:dyDescent="0.25">
      <c r="H315" s="12"/>
      <c r="J315" s="12"/>
      <c r="L315" s="12"/>
      <c r="N315" s="12"/>
      <c r="P315" s="1"/>
    </row>
    <row r="316" spans="8:16" x14ac:dyDescent="0.25">
      <c r="H316" s="12"/>
      <c r="J316" s="12"/>
      <c r="L316" s="12"/>
      <c r="N316" s="12"/>
      <c r="P316" s="1"/>
    </row>
    <row r="317" spans="8:16" x14ac:dyDescent="0.25">
      <c r="H317" s="12"/>
      <c r="J317" s="12"/>
      <c r="L317" s="12"/>
      <c r="N317" s="12"/>
      <c r="P317" s="1"/>
    </row>
    <row r="318" spans="8:16" x14ac:dyDescent="0.25">
      <c r="H318" s="12"/>
      <c r="J318" s="12"/>
      <c r="L318" s="12"/>
      <c r="N318" s="12"/>
      <c r="P318" s="1"/>
    </row>
    <row r="319" spans="8:16" x14ac:dyDescent="0.25">
      <c r="H319" s="12"/>
      <c r="J319" s="12"/>
      <c r="L319" s="12"/>
      <c r="N319" s="12"/>
      <c r="P319" s="1"/>
    </row>
    <row r="320" spans="8:16" x14ac:dyDescent="0.25">
      <c r="H320" s="12"/>
      <c r="J320" s="12"/>
      <c r="L320" s="12"/>
      <c r="N320" s="12"/>
      <c r="P320" s="1"/>
    </row>
    <row r="321" spans="8:16" x14ac:dyDescent="0.25">
      <c r="H321" s="12"/>
      <c r="J321" s="12"/>
      <c r="L321" s="12"/>
      <c r="N321" s="12"/>
      <c r="P321" s="1"/>
    </row>
    <row r="322" spans="8:16" x14ac:dyDescent="0.25">
      <c r="H322" s="12"/>
      <c r="J322" s="12"/>
      <c r="L322" s="12"/>
      <c r="N322" s="12"/>
      <c r="P322" s="1"/>
    </row>
    <row r="323" spans="8:16" x14ac:dyDescent="0.25">
      <c r="H323" s="12"/>
      <c r="J323" s="12"/>
      <c r="L323" s="12"/>
      <c r="N323" s="12"/>
      <c r="P323" s="1"/>
    </row>
    <row r="324" spans="8:16" x14ac:dyDescent="0.25">
      <c r="H324" s="12"/>
      <c r="J324" s="12"/>
      <c r="L324" s="12"/>
      <c r="N324" s="12"/>
      <c r="P324" s="1"/>
    </row>
    <row r="325" spans="8:16" x14ac:dyDescent="0.25">
      <c r="H325" s="12"/>
      <c r="J325" s="12"/>
      <c r="L325" s="12"/>
      <c r="N325" s="12"/>
      <c r="P325" s="1"/>
    </row>
    <row r="326" spans="8:16" x14ac:dyDescent="0.25">
      <c r="H326" s="12"/>
      <c r="J326" s="12"/>
      <c r="L326" s="12"/>
      <c r="N326" s="12"/>
      <c r="P326" s="1"/>
    </row>
    <row r="327" spans="8:16" x14ac:dyDescent="0.25">
      <c r="H327" s="12"/>
      <c r="J327" s="12"/>
      <c r="L327" s="12"/>
      <c r="N327" s="12"/>
      <c r="P327" s="1"/>
    </row>
    <row r="328" spans="8:16" x14ac:dyDescent="0.25">
      <c r="H328" s="12"/>
      <c r="J328" s="12"/>
      <c r="L328" s="12"/>
      <c r="N328" s="12"/>
      <c r="P328" s="1"/>
    </row>
    <row r="329" spans="8:16" x14ac:dyDescent="0.25">
      <c r="H329" s="12"/>
      <c r="J329" s="12"/>
      <c r="L329" s="12"/>
      <c r="N329" s="12"/>
      <c r="P329" s="1"/>
    </row>
    <row r="330" spans="8:16" x14ac:dyDescent="0.25">
      <c r="H330" s="12"/>
      <c r="J330" s="12"/>
      <c r="L330" s="12"/>
      <c r="N330" s="12"/>
      <c r="P330" s="1"/>
    </row>
    <row r="331" spans="8:16" x14ac:dyDescent="0.25">
      <c r="H331" s="12"/>
      <c r="J331" s="12"/>
      <c r="L331" s="12"/>
      <c r="N331" s="12"/>
      <c r="P331" s="1"/>
    </row>
    <row r="332" spans="8:16" x14ac:dyDescent="0.25">
      <c r="H332" s="12"/>
      <c r="J332" s="12"/>
      <c r="L332" s="12"/>
      <c r="N332" s="12"/>
      <c r="P332" s="1"/>
    </row>
    <row r="333" spans="8:16" x14ac:dyDescent="0.25">
      <c r="H333" s="12"/>
      <c r="J333" s="12"/>
      <c r="L333" s="12"/>
      <c r="N333" s="12"/>
      <c r="P333" s="1"/>
    </row>
    <row r="334" spans="8:16" x14ac:dyDescent="0.25">
      <c r="H334" s="12"/>
      <c r="J334" s="12"/>
      <c r="L334" s="12"/>
      <c r="N334" s="12"/>
      <c r="P334" s="1"/>
    </row>
    <row r="335" spans="8:16" x14ac:dyDescent="0.25">
      <c r="H335" s="12"/>
      <c r="J335" s="12"/>
      <c r="L335" s="12"/>
      <c r="N335" s="12"/>
      <c r="P335" s="1"/>
    </row>
    <row r="336" spans="8:16" x14ac:dyDescent="0.25">
      <c r="H336" s="12"/>
      <c r="J336" s="12"/>
      <c r="L336" s="12"/>
      <c r="N336" s="12"/>
      <c r="P336" s="1"/>
    </row>
    <row r="337" spans="8:16" x14ac:dyDescent="0.25">
      <c r="H337" s="12"/>
      <c r="J337" s="12"/>
      <c r="L337" s="12"/>
      <c r="N337" s="12"/>
      <c r="P337" s="1"/>
    </row>
    <row r="338" spans="8:16" x14ac:dyDescent="0.25">
      <c r="H338" s="12"/>
      <c r="J338" s="12"/>
      <c r="L338" s="12"/>
      <c r="N338" s="12"/>
      <c r="P338" s="1"/>
    </row>
    <row r="339" spans="8:16" x14ac:dyDescent="0.25">
      <c r="H339" s="12"/>
      <c r="J339" s="12"/>
      <c r="L339" s="12"/>
      <c r="N339" s="12"/>
      <c r="P339" s="1"/>
    </row>
    <row r="340" spans="8:16" x14ac:dyDescent="0.25">
      <c r="H340" s="12"/>
      <c r="J340" s="12"/>
      <c r="L340" s="12"/>
      <c r="N340" s="12"/>
      <c r="P340" s="1"/>
    </row>
    <row r="341" spans="8:16" x14ac:dyDescent="0.25">
      <c r="H341" s="12"/>
      <c r="J341" s="12"/>
      <c r="L341" s="12"/>
      <c r="N341" s="12"/>
      <c r="P341" s="1"/>
    </row>
    <row r="342" spans="8:16" x14ac:dyDescent="0.25">
      <c r="H342" s="12"/>
      <c r="J342" s="12"/>
      <c r="L342" s="12"/>
      <c r="N342" s="12"/>
      <c r="P342" s="1"/>
    </row>
    <row r="343" spans="8:16" x14ac:dyDescent="0.25">
      <c r="H343" s="12"/>
      <c r="J343" s="12"/>
      <c r="L343" s="12"/>
      <c r="N343" s="12"/>
      <c r="P343" s="1"/>
    </row>
    <row r="344" spans="8:16" x14ac:dyDescent="0.25">
      <c r="H344" s="12"/>
      <c r="J344" s="12"/>
      <c r="L344" s="12"/>
      <c r="N344" s="12"/>
      <c r="P344" s="1"/>
    </row>
    <row r="345" spans="8:16" x14ac:dyDescent="0.25">
      <c r="H345" s="12"/>
      <c r="J345" s="12"/>
      <c r="L345" s="12"/>
      <c r="N345" s="12"/>
      <c r="P345" s="1"/>
    </row>
    <row r="346" spans="8:16" x14ac:dyDescent="0.25">
      <c r="H346" s="12"/>
      <c r="J346" s="12"/>
      <c r="L346" s="12"/>
      <c r="N346" s="12"/>
      <c r="P346" s="1"/>
    </row>
    <row r="347" spans="8:16" x14ac:dyDescent="0.25">
      <c r="H347" s="12"/>
      <c r="J347" s="12"/>
      <c r="L347" s="12"/>
      <c r="N347" s="12"/>
      <c r="P347" s="1"/>
    </row>
    <row r="348" spans="8:16" x14ac:dyDescent="0.25">
      <c r="H348" s="12"/>
      <c r="J348" s="12"/>
      <c r="L348" s="12"/>
      <c r="N348" s="12"/>
      <c r="P348" s="1"/>
    </row>
    <row r="349" spans="8:16" x14ac:dyDescent="0.25">
      <c r="H349" s="12"/>
      <c r="J349" s="12"/>
      <c r="L349" s="12"/>
      <c r="N349" s="12"/>
      <c r="P349" s="1"/>
    </row>
    <row r="350" spans="8:16" x14ac:dyDescent="0.25">
      <c r="H350" s="12"/>
      <c r="J350" s="12"/>
      <c r="L350" s="12"/>
      <c r="N350" s="12"/>
      <c r="P350" s="1"/>
    </row>
    <row r="351" spans="8:16" x14ac:dyDescent="0.25">
      <c r="H351" s="12"/>
      <c r="J351" s="12"/>
      <c r="L351" s="12"/>
      <c r="N351" s="12"/>
      <c r="P351" s="1"/>
    </row>
    <row r="352" spans="8:16" x14ac:dyDescent="0.25">
      <c r="H352" s="12"/>
      <c r="J352" s="12"/>
      <c r="L352" s="12"/>
      <c r="N352" s="12"/>
      <c r="P352" s="1"/>
    </row>
    <row r="353" spans="8:16" x14ac:dyDescent="0.25">
      <c r="H353" s="12"/>
      <c r="J353" s="12"/>
      <c r="L353" s="12"/>
      <c r="N353" s="12"/>
      <c r="P353" s="1"/>
    </row>
    <row r="354" spans="8:16" x14ac:dyDescent="0.25">
      <c r="H354" s="12"/>
      <c r="J354" s="12"/>
      <c r="L354" s="12"/>
      <c r="N354" s="12"/>
      <c r="P354" s="1"/>
    </row>
    <row r="355" spans="8:16" x14ac:dyDescent="0.25">
      <c r="H355" s="12"/>
      <c r="J355" s="12"/>
      <c r="L355" s="12"/>
      <c r="N355" s="12"/>
      <c r="P355" s="1"/>
    </row>
    <row r="356" spans="8:16" x14ac:dyDescent="0.25">
      <c r="H356" s="12"/>
      <c r="J356" s="12"/>
      <c r="L356" s="12"/>
      <c r="N356" s="12"/>
      <c r="P356" s="1"/>
    </row>
    <row r="357" spans="8:16" x14ac:dyDescent="0.25">
      <c r="H357" s="12"/>
      <c r="J357" s="12"/>
      <c r="L357" s="12"/>
      <c r="N357" s="12"/>
      <c r="P357" s="1"/>
    </row>
    <row r="358" spans="8:16" x14ac:dyDescent="0.25">
      <c r="H358" s="12"/>
      <c r="J358" s="12"/>
      <c r="L358" s="12"/>
      <c r="N358" s="12"/>
      <c r="P358" s="1"/>
    </row>
    <row r="359" spans="8:16" x14ac:dyDescent="0.25">
      <c r="H359" s="12"/>
      <c r="J359" s="12"/>
      <c r="L359" s="12"/>
      <c r="N359" s="12"/>
      <c r="P359" s="1"/>
    </row>
    <row r="360" spans="8:16" x14ac:dyDescent="0.25">
      <c r="H360" s="12"/>
      <c r="J360" s="12"/>
      <c r="L360" s="12"/>
      <c r="N360" s="12"/>
      <c r="P360" s="1"/>
    </row>
    <row r="361" spans="8:16" x14ac:dyDescent="0.25">
      <c r="H361" s="12"/>
      <c r="J361" s="12"/>
      <c r="L361" s="12"/>
      <c r="N361" s="12"/>
      <c r="P361" s="1"/>
    </row>
    <row r="362" spans="8:16" x14ac:dyDescent="0.25">
      <c r="H362" s="12"/>
      <c r="J362" s="12"/>
      <c r="L362" s="12"/>
      <c r="N362" s="12"/>
      <c r="P362" s="1"/>
    </row>
    <row r="363" spans="8:16" x14ac:dyDescent="0.25">
      <c r="H363" s="12"/>
      <c r="J363" s="12"/>
      <c r="L363" s="12"/>
      <c r="N363" s="12"/>
      <c r="P363" s="1"/>
    </row>
    <row r="364" spans="8:16" x14ac:dyDescent="0.25">
      <c r="H364" s="12"/>
      <c r="J364" s="12"/>
      <c r="L364" s="12"/>
      <c r="N364" s="12"/>
      <c r="P364" s="1"/>
    </row>
    <row r="365" spans="8:16" x14ac:dyDescent="0.25">
      <c r="H365" s="12"/>
      <c r="J365" s="12"/>
      <c r="L365" s="12"/>
      <c r="N365" s="12"/>
      <c r="P365" s="1"/>
    </row>
    <row r="366" spans="8:16" x14ac:dyDescent="0.25">
      <c r="H366" s="12"/>
      <c r="J366" s="12"/>
      <c r="L366" s="12"/>
      <c r="N366" s="12"/>
      <c r="P366" s="1"/>
    </row>
    <row r="367" spans="8:16" x14ac:dyDescent="0.25">
      <c r="H367" s="12"/>
      <c r="J367" s="12"/>
      <c r="L367" s="12"/>
      <c r="N367" s="12"/>
      <c r="P367" s="1"/>
    </row>
    <row r="368" spans="8:16" x14ac:dyDescent="0.25">
      <c r="H368" s="12"/>
      <c r="J368" s="12"/>
      <c r="L368" s="12"/>
      <c r="N368" s="12"/>
      <c r="P368" s="1"/>
    </row>
    <row r="369" spans="8:16" x14ac:dyDescent="0.25">
      <c r="H369" s="12"/>
      <c r="J369" s="12"/>
      <c r="L369" s="12"/>
      <c r="N369" s="12"/>
      <c r="P369" s="1"/>
    </row>
    <row r="370" spans="8:16" x14ac:dyDescent="0.25">
      <c r="H370" s="12"/>
      <c r="J370" s="12"/>
      <c r="L370" s="12"/>
      <c r="N370" s="12"/>
      <c r="P370" s="1"/>
    </row>
    <row r="371" spans="8:16" x14ac:dyDescent="0.25">
      <c r="H371" s="12"/>
      <c r="J371" s="12"/>
      <c r="L371" s="12"/>
      <c r="N371" s="12"/>
      <c r="P371" s="1"/>
    </row>
    <row r="372" spans="8:16" x14ac:dyDescent="0.25">
      <c r="H372" s="12"/>
      <c r="J372" s="12"/>
      <c r="L372" s="12"/>
      <c r="N372" s="12"/>
      <c r="P372" s="1"/>
    </row>
    <row r="373" spans="8:16" x14ac:dyDescent="0.25">
      <c r="H373" s="12"/>
      <c r="J373" s="12"/>
      <c r="L373" s="12"/>
      <c r="N373" s="12"/>
      <c r="P373" s="1"/>
    </row>
    <row r="374" spans="8:16" x14ac:dyDescent="0.25">
      <c r="H374" s="12"/>
      <c r="J374" s="12"/>
      <c r="L374" s="12"/>
      <c r="N374" s="12"/>
      <c r="P374" s="1"/>
    </row>
    <row r="375" spans="8:16" x14ac:dyDescent="0.25">
      <c r="H375" s="12"/>
      <c r="J375" s="12"/>
      <c r="L375" s="12"/>
      <c r="N375" s="12"/>
      <c r="P375" s="1"/>
    </row>
    <row r="376" spans="8:16" x14ac:dyDescent="0.25">
      <c r="H376" s="12"/>
      <c r="J376" s="12"/>
      <c r="L376" s="12"/>
      <c r="N376" s="12"/>
      <c r="P376" s="1"/>
    </row>
    <row r="377" spans="8:16" x14ac:dyDescent="0.25">
      <c r="H377" s="12"/>
      <c r="J377" s="12"/>
      <c r="L377" s="12"/>
      <c r="N377" s="12"/>
      <c r="P377" s="1"/>
    </row>
    <row r="378" spans="8:16" x14ac:dyDescent="0.25">
      <c r="H378" s="12"/>
      <c r="J378" s="12"/>
      <c r="L378" s="12"/>
      <c r="N378" s="12"/>
      <c r="P378" s="1"/>
    </row>
    <row r="379" spans="8:16" x14ac:dyDescent="0.25">
      <c r="H379" s="12"/>
      <c r="J379" s="12"/>
      <c r="L379" s="12"/>
      <c r="N379" s="12"/>
      <c r="P379" s="1"/>
    </row>
    <row r="380" spans="8:16" x14ac:dyDescent="0.25">
      <c r="H380" s="12"/>
      <c r="J380" s="12"/>
      <c r="L380" s="12"/>
      <c r="N380" s="12"/>
      <c r="P380" s="1"/>
    </row>
    <row r="381" spans="8:16" x14ac:dyDescent="0.25">
      <c r="H381" s="12"/>
      <c r="J381" s="12"/>
      <c r="L381" s="12"/>
      <c r="N381" s="12"/>
      <c r="P381" s="1"/>
    </row>
    <row r="382" spans="8:16" x14ac:dyDescent="0.25">
      <c r="H382" s="12"/>
      <c r="J382" s="12"/>
      <c r="L382" s="12"/>
      <c r="N382" s="12"/>
      <c r="P382" s="1"/>
    </row>
    <row r="383" spans="8:16" x14ac:dyDescent="0.25">
      <c r="H383" s="12"/>
      <c r="J383" s="12"/>
      <c r="L383" s="12"/>
      <c r="N383" s="12"/>
      <c r="P383" s="1"/>
    </row>
    <row r="384" spans="8:16" x14ac:dyDescent="0.25">
      <c r="H384" s="12"/>
      <c r="J384" s="12"/>
      <c r="L384" s="12"/>
      <c r="N384" s="12"/>
      <c r="P384" s="1"/>
    </row>
    <row r="385" spans="8:16" x14ac:dyDescent="0.25">
      <c r="H385" s="12"/>
      <c r="J385" s="12"/>
      <c r="L385" s="12"/>
      <c r="N385" s="12"/>
      <c r="P385" s="1"/>
    </row>
    <row r="386" spans="8:16" x14ac:dyDescent="0.25">
      <c r="H386" s="12"/>
      <c r="J386" s="12"/>
      <c r="L386" s="12"/>
      <c r="N386" s="12"/>
      <c r="P386" s="1"/>
    </row>
    <row r="387" spans="8:16" x14ac:dyDescent="0.25">
      <c r="H387" s="12"/>
      <c r="J387" s="12"/>
      <c r="L387" s="12"/>
      <c r="N387" s="12"/>
      <c r="P387" s="1"/>
    </row>
    <row r="388" spans="8:16" x14ac:dyDescent="0.25">
      <c r="H388" s="12"/>
      <c r="J388" s="12"/>
      <c r="L388" s="12"/>
      <c r="N388" s="12"/>
      <c r="P388" s="1"/>
    </row>
    <row r="389" spans="8:16" x14ac:dyDescent="0.25">
      <c r="H389" s="12"/>
      <c r="J389" s="12"/>
      <c r="L389" s="12"/>
      <c r="N389" s="12"/>
      <c r="P389" s="1"/>
    </row>
    <row r="390" spans="8:16" x14ac:dyDescent="0.25">
      <c r="H390" s="12"/>
      <c r="J390" s="12"/>
      <c r="L390" s="12"/>
      <c r="N390" s="12"/>
      <c r="P390" s="1"/>
    </row>
    <row r="391" spans="8:16" x14ac:dyDescent="0.25">
      <c r="H391" s="12"/>
      <c r="J391" s="12"/>
      <c r="L391" s="12"/>
      <c r="N391" s="12"/>
      <c r="P391" s="1"/>
    </row>
    <row r="392" spans="8:16" x14ac:dyDescent="0.25">
      <c r="H392" s="12"/>
      <c r="J392" s="12"/>
      <c r="L392" s="12"/>
      <c r="N392" s="12"/>
      <c r="P392" s="1"/>
    </row>
    <row r="393" spans="8:16" x14ac:dyDescent="0.25">
      <c r="H393" s="12"/>
      <c r="J393" s="12"/>
      <c r="L393" s="12"/>
      <c r="N393" s="12"/>
      <c r="P393" s="1"/>
    </row>
    <row r="394" spans="8:16" x14ac:dyDescent="0.25">
      <c r="H394" s="12"/>
      <c r="J394" s="12"/>
      <c r="L394" s="12"/>
      <c r="N394" s="12"/>
      <c r="P394" s="1"/>
    </row>
    <row r="395" spans="8:16" x14ac:dyDescent="0.25">
      <c r="H395" s="12"/>
      <c r="J395" s="12"/>
      <c r="L395" s="12"/>
      <c r="N395" s="12"/>
      <c r="P395" s="1"/>
    </row>
    <row r="396" spans="8:16" x14ac:dyDescent="0.25">
      <c r="H396" s="12"/>
      <c r="J396" s="12"/>
      <c r="L396" s="12"/>
      <c r="N396" s="12"/>
      <c r="P396" s="1"/>
    </row>
    <row r="397" spans="8:16" x14ac:dyDescent="0.25">
      <c r="H397" s="12"/>
      <c r="J397" s="12"/>
      <c r="L397" s="12"/>
      <c r="N397" s="12"/>
      <c r="P397" s="1"/>
    </row>
    <row r="398" spans="8:16" x14ac:dyDescent="0.25">
      <c r="H398" s="12"/>
      <c r="J398" s="12"/>
      <c r="L398" s="12"/>
      <c r="N398" s="12"/>
      <c r="P398" s="1"/>
    </row>
    <row r="399" spans="8:16" x14ac:dyDescent="0.25">
      <c r="H399" s="12"/>
      <c r="J399" s="12"/>
      <c r="L399" s="12"/>
      <c r="N399" s="12"/>
      <c r="P399" s="1"/>
    </row>
    <row r="400" spans="8:16" x14ac:dyDescent="0.25">
      <c r="H400" s="12"/>
      <c r="J400" s="12"/>
      <c r="L400" s="12"/>
      <c r="N400" s="12"/>
      <c r="P400" s="1"/>
    </row>
    <row r="401" spans="8:16" x14ac:dyDescent="0.25">
      <c r="H401" s="12"/>
      <c r="J401" s="12"/>
      <c r="L401" s="12"/>
      <c r="N401" s="12"/>
      <c r="P401" s="1"/>
    </row>
    <row r="402" spans="8:16" x14ac:dyDescent="0.25">
      <c r="H402" s="12"/>
      <c r="J402" s="12"/>
      <c r="L402" s="12"/>
      <c r="N402" s="12"/>
      <c r="P402" s="1"/>
    </row>
    <row r="403" spans="8:16" x14ac:dyDescent="0.25">
      <c r="H403" s="12"/>
      <c r="J403" s="12"/>
      <c r="L403" s="12"/>
      <c r="N403" s="12"/>
      <c r="P403" s="1"/>
    </row>
    <row r="404" spans="8:16" x14ac:dyDescent="0.25">
      <c r="H404" s="12"/>
      <c r="J404" s="12"/>
      <c r="L404" s="12"/>
      <c r="N404" s="12"/>
      <c r="P404" s="1"/>
    </row>
    <row r="405" spans="8:16" x14ac:dyDescent="0.25">
      <c r="H405" s="12"/>
      <c r="J405" s="12"/>
      <c r="L405" s="12"/>
      <c r="N405" s="12"/>
      <c r="P405" s="1"/>
    </row>
    <row r="406" spans="8:16" x14ac:dyDescent="0.25">
      <c r="H406" s="12"/>
      <c r="J406" s="12"/>
      <c r="L406" s="12"/>
      <c r="N406" s="12"/>
      <c r="P406" s="1"/>
    </row>
    <row r="407" spans="8:16" x14ac:dyDescent="0.25">
      <c r="H407" s="12"/>
      <c r="J407" s="12"/>
      <c r="L407" s="12"/>
      <c r="N407" s="12"/>
      <c r="P407" s="1"/>
    </row>
    <row r="408" spans="8:16" x14ac:dyDescent="0.25">
      <c r="H408" s="12"/>
      <c r="J408" s="12"/>
      <c r="L408" s="12"/>
      <c r="N408" s="12"/>
      <c r="P408" s="1"/>
    </row>
    <row r="409" spans="8:16" x14ac:dyDescent="0.25">
      <c r="H409" s="12"/>
      <c r="J409" s="12"/>
      <c r="L409" s="12"/>
      <c r="N409" s="12"/>
      <c r="P409" s="1"/>
    </row>
    <row r="410" spans="8:16" x14ac:dyDescent="0.25">
      <c r="H410" s="12"/>
      <c r="J410" s="12"/>
      <c r="L410" s="12"/>
      <c r="N410" s="12"/>
      <c r="P410" s="1"/>
    </row>
    <row r="411" spans="8:16" x14ac:dyDescent="0.25">
      <c r="H411" s="12"/>
      <c r="J411" s="12"/>
      <c r="L411" s="12"/>
      <c r="N411" s="12"/>
      <c r="P411" s="1"/>
    </row>
    <row r="412" spans="8:16" x14ac:dyDescent="0.25">
      <c r="H412" s="12"/>
      <c r="J412" s="12"/>
      <c r="L412" s="12"/>
      <c r="N412" s="12"/>
      <c r="P412" s="1"/>
    </row>
    <row r="413" spans="8:16" x14ac:dyDescent="0.25">
      <c r="H413" s="12"/>
      <c r="J413" s="12"/>
      <c r="L413" s="12"/>
      <c r="N413" s="12"/>
      <c r="P413" s="1"/>
    </row>
    <row r="414" spans="8:16" x14ac:dyDescent="0.25">
      <c r="H414" s="12"/>
      <c r="J414" s="12"/>
      <c r="L414" s="12"/>
      <c r="N414" s="12"/>
      <c r="P414" s="1"/>
    </row>
    <row r="415" spans="8:16" x14ac:dyDescent="0.25">
      <c r="H415" s="12"/>
      <c r="J415" s="12"/>
      <c r="L415" s="12"/>
      <c r="N415" s="12"/>
      <c r="P415" s="1"/>
    </row>
    <row r="416" spans="8:16" x14ac:dyDescent="0.25">
      <c r="H416" s="12"/>
      <c r="J416" s="12"/>
      <c r="L416" s="12"/>
      <c r="N416" s="12"/>
      <c r="P416" s="1"/>
    </row>
    <row r="417" spans="8:16" x14ac:dyDescent="0.25">
      <c r="H417" s="12"/>
      <c r="J417" s="12"/>
      <c r="L417" s="12"/>
      <c r="N417" s="12"/>
      <c r="P417" s="1"/>
    </row>
    <row r="418" spans="8:16" x14ac:dyDescent="0.25">
      <c r="H418" s="12"/>
      <c r="J418" s="12"/>
      <c r="L418" s="12"/>
      <c r="N418" s="12"/>
      <c r="P418" s="1"/>
    </row>
    <row r="419" spans="8:16" x14ac:dyDescent="0.25">
      <c r="H419" s="12"/>
      <c r="J419" s="12"/>
      <c r="L419" s="12"/>
      <c r="N419" s="12"/>
      <c r="P419" s="1"/>
    </row>
    <row r="420" spans="8:16" x14ac:dyDescent="0.25">
      <c r="H420" s="12"/>
      <c r="J420" s="12"/>
      <c r="L420" s="12"/>
      <c r="N420" s="12"/>
      <c r="P420" s="1"/>
    </row>
    <row r="421" spans="8:16" x14ac:dyDescent="0.25">
      <c r="H421" s="12"/>
      <c r="J421" s="12"/>
      <c r="L421" s="12"/>
      <c r="N421" s="12"/>
      <c r="P421" s="1"/>
    </row>
    <row r="422" spans="8:16" x14ac:dyDescent="0.25">
      <c r="H422" s="12"/>
      <c r="J422" s="12"/>
      <c r="L422" s="12"/>
      <c r="N422" s="12"/>
      <c r="P422" s="1"/>
    </row>
    <row r="423" spans="8:16" x14ac:dyDescent="0.25">
      <c r="H423" s="12"/>
      <c r="J423" s="12"/>
      <c r="L423" s="12"/>
      <c r="N423" s="12"/>
      <c r="P423" s="1"/>
    </row>
    <row r="424" spans="8:16" x14ac:dyDescent="0.25">
      <c r="H424" s="12"/>
      <c r="J424" s="12"/>
      <c r="L424" s="12"/>
      <c r="N424" s="12"/>
      <c r="P424" s="1"/>
    </row>
    <row r="425" spans="8:16" x14ac:dyDescent="0.25">
      <c r="H425" s="12"/>
      <c r="J425" s="12"/>
      <c r="L425" s="12"/>
      <c r="N425" s="12"/>
      <c r="P425" s="1"/>
    </row>
    <row r="426" spans="8:16" x14ac:dyDescent="0.25">
      <c r="H426" s="12"/>
      <c r="J426" s="12"/>
      <c r="L426" s="12"/>
      <c r="N426" s="12"/>
      <c r="P426" s="1"/>
    </row>
    <row r="427" spans="8:16" x14ac:dyDescent="0.25">
      <c r="H427" s="12"/>
      <c r="J427" s="12"/>
      <c r="L427" s="12"/>
      <c r="N427" s="12"/>
      <c r="P427" s="1"/>
    </row>
    <row r="428" spans="8:16" x14ac:dyDescent="0.25">
      <c r="H428" s="12"/>
      <c r="J428" s="12"/>
      <c r="L428" s="12"/>
      <c r="N428" s="12"/>
      <c r="P428" s="1"/>
    </row>
    <row r="429" spans="8:16" x14ac:dyDescent="0.25">
      <c r="H429" s="12"/>
      <c r="J429" s="12"/>
      <c r="L429" s="12"/>
      <c r="N429" s="12"/>
      <c r="P429" s="1"/>
    </row>
    <row r="430" spans="8:16" x14ac:dyDescent="0.25">
      <c r="H430" s="12"/>
      <c r="J430" s="12"/>
      <c r="L430" s="12"/>
      <c r="N430" s="12"/>
      <c r="P430" s="1"/>
    </row>
    <row r="431" spans="8:16" x14ac:dyDescent="0.25">
      <c r="H431" s="12"/>
      <c r="J431" s="12"/>
      <c r="L431" s="12"/>
      <c r="N431" s="12"/>
      <c r="P431" s="1"/>
    </row>
    <row r="432" spans="8:16" x14ac:dyDescent="0.25">
      <c r="H432" s="12"/>
      <c r="J432" s="12"/>
      <c r="L432" s="12"/>
      <c r="N432" s="12"/>
      <c r="P432" s="1"/>
    </row>
    <row r="433" spans="8:16" x14ac:dyDescent="0.25">
      <c r="H433" s="12"/>
      <c r="J433" s="12"/>
      <c r="L433" s="12"/>
      <c r="N433" s="12"/>
      <c r="P433" s="1"/>
    </row>
    <row r="434" spans="8:16" x14ac:dyDescent="0.25">
      <c r="H434" s="12"/>
      <c r="J434" s="12"/>
      <c r="L434" s="12"/>
      <c r="N434" s="12"/>
      <c r="P434" s="1"/>
    </row>
    <row r="435" spans="8:16" x14ac:dyDescent="0.25">
      <c r="H435" s="12"/>
      <c r="J435" s="12"/>
      <c r="L435" s="12"/>
      <c r="N435" s="12"/>
      <c r="P435" s="1"/>
    </row>
    <row r="436" spans="8:16" x14ac:dyDescent="0.25">
      <c r="H436" s="12"/>
      <c r="J436" s="12"/>
      <c r="L436" s="12"/>
      <c r="N436" s="12"/>
      <c r="P436" s="1"/>
    </row>
    <row r="437" spans="8:16" x14ac:dyDescent="0.25">
      <c r="H437" s="12"/>
      <c r="J437" s="12"/>
      <c r="L437" s="12"/>
      <c r="N437" s="12"/>
      <c r="P437" s="1"/>
    </row>
    <row r="438" spans="8:16" x14ac:dyDescent="0.25">
      <c r="H438" s="12"/>
      <c r="J438" s="12"/>
      <c r="L438" s="12"/>
      <c r="N438" s="12"/>
      <c r="P438" s="1"/>
    </row>
    <row r="439" spans="8:16" x14ac:dyDescent="0.25">
      <c r="H439" s="12"/>
      <c r="J439" s="12"/>
      <c r="L439" s="12"/>
      <c r="N439" s="12"/>
      <c r="P439" s="1"/>
    </row>
    <row r="440" spans="8:16" x14ac:dyDescent="0.25">
      <c r="H440" s="12"/>
      <c r="J440" s="12"/>
      <c r="L440" s="12"/>
      <c r="N440" s="12"/>
      <c r="P440" s="1"/>
    </row>
    <row r="441" spans="8:16" x14ac:dyDescent="0.25">
      <c r="H441" s="12"/>
      <c r="J441" s="12"/>
      <c r="L441" s="12"/>
      <c r="N441" s="12"/>
      <c r="P441" s="1"/>
    </row>
    <row r="442" spans="8:16" x14ac:dyDescent="0.25">
      <c r="H442" s="12"/>
      <c r="J442" s="12"/>
      <c r="L442" s="12"/>
      <c r="N442" s="12"/>
      <c r="P442" s="1"/>
    </row>
    <row r="443" spans="8:16" x14ac:dyDescent="0.25">
      <c r="H443" s="12"/>
      <c r="J443" s="12"/>
      <c r="L443" s="12"/>
      <c r="N443" s="12"/>
      <c r="P443" s="1"/>
    </row>
    <row r="444" spans="8:16" x14ac:dyDescent="0.25">
      <c r="H444" s="12"/>
      <c r="J444" s="12"/>
      <c r="L444" s="12"/>
      <c r="N444" s="12"/>
      <c r="P444" s="1"/>
    </row>
    <row r="445" spans="8:16" x14ac:dyDescent="0.25">
      <c r="H445" s="12"/>
      <c r="J445" s="12"/>
      <c r="L445" s="12"/>
      <c r="N445" s="12"/>
      <c r="P445" s="1"/>
    </row>
    <row r="446" spans="8:16" x14ac:dyDescent="0.25">
      <c r="H446" s="12"/>
      <c r="J446" s="12"/>
      <c r="L446" s="12"/>
      <c r="N446" s="12"/>
      <c r="P446" s="1"/>
    </row>
    <row r="447" spans="8:16" x14ac:dyDescent="0.25">
      <c r="H447" s="12"/>
      <c r="J447" s="12"/>
      <c r="L447" s="12"/>
      <c r="N447" s="12"/>
      <c r="P447" s="1"/>
    </row>
    <row r="448" spans="8:16" x14ac:dyDescent="0.25">
      <c r="H448" s="12"/>
      <c r="J448" s="12"/>
      <c r="L448" s="12"/>
      <c r="N448" s="12"/>
      <c r="P448" s="1"/>
    </row>
    <row r="449" spans="8:16" x14ac:dyDescent="0.25">
      <c r="H449" s="12"/>
      <c r="J449" s="12"/>
      <c r="L449" s="12"/>
      <c r="N449" s="12"/>
      <c r="P449" s="1"/>
    </row>
    <row r="450" spans="8:16" x14ac:dyDescent="0.25">
      <c r="H450" s="12"/>
      <c r="J450" s="12"/>
      <c r="L450" s="12"/>
      <c r="N450" s="12"/>
      <c r="P450" s="1"/>
    </row>
    <row r="451" spans="8:16" x14ac:dyDescent="0.25">
      <c r="H451" s="12"/>
      <c r="J451" s="12"/>
      <c r="L451" s="12"/>
      <c r="N451" s="12"/>
      <c r="P451" s="1"/>
    </row>
    <row r="452" spans="8:16" x14ac:dyDescent="0.25">
      <c r="H452" s="12"/>
      <c r="J452" s="12"/>
      <c r="L452" s="12"/>
      <c r="N452" s="12"/>
      <c r="P452" s="1"/>
    </row>
    <row r="453" spans="8:16" x14ac:dyDescent="0.25">
      <c r="H453" s="12"/>
      <c r="J453" s="12"/>
      <c r="L453" s="12"/>
      <c r="N453" s="12"/>
      <c r="P453" s="1"/>
    </row>
    <row r="454" spans="8:16" x14ac:dyDescent="0.25">
      <c r="H454" s="12"/>
      <c r="J454" s="12"/>
      <c r="L454" s="12"/>
      <c r="N454" s="12"/>
      <c r="P454" s="1"/>
    </row>
    <row r="455" spans="8:16" x14ac:dyDescent="0.25">
      <c r="H455" s="12"/>
      <c r="J455" s="12"/>
      <c r="L455" s="12"/>
      <c r="N455" s="12"/>
      <c r="P455" s="1"/>
    </row>
    <row r="456" spans="8:16" x14ac:dyDescent="0.25">
      <c r="H456" s="12"/>
      <c r="J456" s="12"/>
      <c r="L456" s="12"/>
      <c r="N456" s="12"/>
      <c r="P456" s="1"/>
    </row>
    <row r="457" spans="8:16" x14ac:dyDescent="0.25">
      <c r="H457" s="12"/>
      <c r="J457" s="12"/>
      <c r="L457" s="12"/>
      <c r="N457" s="12"/>
      <c r="P457" s="1"/>
    </row>
    <row r="458" spans="8:16" x14ac:dyDescent="0.25">
      <c r="H458" s="12"/>
      <c r="J458" s="12"/>
      <c r="L458" s="12"/>
      <c r="N458" s="12"/>
      <c r="P458" s="1"/>
    </row>
    <row r="459" spans="8:16" x14ac:dyDescent="0.25">
      <c r="H459" s="12"/>
      <c r="J459" s="12"/>
      <c r="L459" s="12"/>
      <c r="N459" s="12"/>
      <c r="P459" s="1"/>
    </row>
    <row r="460" spans="8:16" x14ac:dyDescent="0.25">
      <c r="H460" s="12"/>
      <c r="J460" s="12"/>
      <c r="L460" s="12"/>
      <c r="N460" s="12"/>
      <c r="P460" s="1"/>
    </row>
    <row r="461" spans="8:16" x14ac:dyDescent="0.25">
      <c r="H461" s="12"/>
      <c r="J461" s="12"/>
      <c r="L461" s="12"/>
      <c r="N461" s="12"/>
      <c r="P461" s="1"/>
    </row>
    <row r="462" spans="8:16" x14ac:dyDescent="0.25">
      <c r="H462" s="12"/>
      <c r="J462" s="12"/>
      <c r="L462" s="12"/>
      <c r="N462" s="12"/>
      <c r="P462" s="1"/>
    </row>
    <row r="463" spans="8:16" x14ac:dyDescent="0.25">
      <c r="H463" s="12"/>
      <c r="J463" s="12"/>
      <c r="L463" s="12"/>
      <c r="N463" s="12"/>
      <c r="P463" s="1"/>
    </row>
    <row r="464" spans="8:16" x14ac:dyDescent="0.25">
      <c r="H464" s="12"/>
      <c r="J464" s="12"/>
      <c r="L464" s="12"/>
      <c r="N464" s="12"/>
      <c r="P464" s="1"/>
    </row>
    <row r="465" spans="8:16" x14ac:dyDescent="0.25">
      <c r="H465" s="12"/>
      <c r="J465" s="12"/>
      <c r="L465" s="12"/>
      <c r="N465" s="12"/>
      <c r="P465" s="1"/>
    </row>
    <row r="466" spans="8:16" x14ac:dyDescent="0.25">
      <c r="H466" s="12"/>
      <c r="J466" s="12"/>
      <c r="L466" s="12"/>
      <c r="N466" s="12"/>
      <c r="P466" s="1"/>
    </row>
    <row r="467" spans="8:16" x14ac:dyDescent="0.25">
      <c r="H467" s="12"/>
      <c r="J467" s="12"/>
      <c r="L467" s="12"/>
      <c r="N467" s="12"/>
      <c r="P467" s="1"/>
    </row>
    <row r="468" spans="8:16" x14ac:dyDescent="0.25">
      <c r="P468" s="1"/>
    </row>
    <row r="469" spans="8:16" x14ac:dyDescent="0.25">
      <c r="P469" s="1"/>
    </row>
    <row r="470" spans="8:16" x14ac:dyDescent="0.25">
      <c r="P470" s="1"/>
    </row>
    <row r="471" spans="8:16" x14ac:dyDescent="0.25">
      <c r="P471" s="1"/>
    </row>
    <row r="472" spans="8:16" x14ac:dyDescent="0.25">
      <c r="P472" s="1"/>
    </row>
    <row r="473" spans="8:16" x14ac:dyDescent="0.25">
      <c r="P473" s="1"/>
    </row>
    <row r="474" spans="8:16" x14ac:dyDescent="0.25">
      <c r="P474" s="1"/>
    </row>
    <row r="475" spans="8:16" x14ac:dyDescent="0.25">
      <c r="P475" s="1"/>
    </row>
    <row r="476" spans="8:16" x14ac:dyDescent="0.25">
      <c r="P476" s="1"/>
    </row>
  </sheetData>
  <mergeCells count="1">
    <mergeCell ref="A3:P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3:Q447"/>
  <sheetViews>
    <sheetView topLeftCell="B1" workbookViewId="0">
      <selection activeCell="J13" sqref="J13"/>
    </sheetView>
  </sheetViews>
  <sheetFormatPr defaultRowHeight="15" x14ac:dyDescent="0.25"/>
  <cols>
    <col min="1" max="1" width="9.140625" style="2"/>
    <col min="2" max="2" width="61.7109375" customWidth="1"/>
    <col min="3" max="3" width="15.42578125" customWidth="1"/>
    <col min="4" max="4" width="16.28515625" customWidth="1"/>
    <col min="5" max="5" width="14.5703125" customWidth="1"/>
    <col min="6" max="6" width="16.42578125" customWidth="1"/>
    <col min="7" max="7" width="17" customWidth="1"/>
    <col min="8" max="8" width="15" customWidth="1"/>
    <col min="9" max="10" width="15.42578125" customWidth="1"/>
    <col min="11" max="12" width="14.28515625" customWidth="1"/>
    <col min="13" max="13" width="12.5703125" customWidth="1"/>
    <col min="14" max="14" width="15.28515625" customWidth="1"/>
    <col min="15" max="15" width="17.85546875" customWidth="1"/>
    <col min="16" max="16" width="47.42578125" customWidth="1"/>
  </cols>
  <sheetData>
    <row r="3" spans="1:17" x14ac:dyDescent="0.25">
      <c r="A3" s="75" t="s">
        <v>144</v>
      </c>
      <c r="B3" s="75"/>
      <c r="C3" s="75"/>
      <c r="D3" s="75"/>
      <c r="E3" s="75"/>
      <c r="F3" s="75"/>
      <c r="G3" s="75"/>
      <c r="H3" s="75"/>
      <c r="I3" s="75"/>
      <c r="J3" s="75"/>
      <c r="K3" s="75"/>
      <c r="L3" s="75"/>
      <c r="M3" s="75"/>
      <c r="N3" s="75"/>
      <c r="O3" s="75"/>
      <c r="P3" s="75"/>
    </row>
    <row r="4" spans="1:17" x14ac:dyDescent="0.25">
      <c r="A4" s="9"/>
      <c r="B4" s="5"/>
      <c r="C4" s="5"/>
      <c r="D4" s="5"/>
      <c r="E4" s="5"/>
      <c r="F4" s="5"/>
      <c r="G4" s="5"/>
      <c r="H4" s="5"/>
      <c r="I4" s="5"/>
      <c r="J4" s="5"/>
      <c r="K4" s="5"/>
      <c r="L4" s="5"/>
      <c r="M4" s="5"/>
      <c r="N4" s="5"/>
      <c r="O4" s="5"/>
      <c r="P4" s="6"/>
    </row>
    <row r="5" spans="1:17" ht="30" x14ac:dyDescent="0.25">
      <c r="A5" s="5" t="s">
        <v>1</v>
      </c>
      <c r="B5" s="3" t="s">
        <v>2</v>
      </c>
      <c r="C5" s="3" t="s">
        <v>3</v>
      </c>
      <c r="D5" s="3" t="s">
        <v>4</v>
      </c>
      <c r="E5" s="3" t="s">
        <v>5</v>
      </c>
      <c r="F5" s="3" t="s">
        <v>6</v>
      </c>
      <c r="G5" s="4" t="s">
        <v>7</v>
      </c>
      <c r="H5" s="4" t="s">
        <v>8</v>
      </c>
      <c r="I5" s="4" t="s">
        <v>9</v>
      </c>
      <c r="J5" s="4" t="s">
        <v>10</v>
      </c>
      <c r="K5" s="4" t="s">
        <v>11</v>
      </c>
      <c r="L5" s="4" t="s">
        <v>12</v>
      </c>
      <c r="M5" s="4" t="s">
        <v>13</v>
      </c>
      <c r="N5" s="4" t="s">
        <v>14</v>
      </c>
      <c r="O5" s="4" t="s">
        <v>15</v>
      </c>
      <c r="P5" s="7" t="s">
        <v>16</v>
      </c>
    </row>
    <row r="6" spans="1:17" ht="14.25" customHeight="1" x14ac:dyDescent="0.25">
      <c r="H6" s="12"/>
      <c r="J6" s="12"/>
      <c r="L6" s="12"/>
      <c r="N6" s="12"/>
      <c r="P6" s="1"/>
    </row>
    <row r="7" spans="1:17" ht="30" x14ac:dyDescent="0.25">
      <c r="A7" s="2">
        <v>1</v>
      </c>
      <c r="B7" s="1" t="s">
        <v>145</v>
      </c>
      <c r="C7" s="1" t="s">
        <v>146</v>
      </c>
      <c r="D7" s="8">
        <v>52210</v>
      </c>
      <c r="E7" s="8">
        <v>67570</v>
      </c>
      <c r="F7" s="14">
        <v>123240</v>
      </c>
      <c r="G7" s="15"/>
      <c r="H7" s="13">
        <f>F7+G7</f>
        <v>123240</v>
      </c>
      <c r="I7" s="15">
        <v>5000</v>
      </c>
      <c r="J7" s="13">
        <f>I7+H7</f>
        <v>128240</v>
      </c>
      <c r="K7" s="15">
        <v>2000</v>
      </c>
      <c r="L7" s="13">
        <f>K7+J7</f>
        <v>130240</v>
      </c>
      <c r="M7" s="15">
        <v>2000</v>
      </c>
      <c r="N7" s="13">
        <f>M7+L7</f>
        <v>132240</v>
      </c>
      <c r="P7" s="72" t="s">
        <v>147</v>
      </c>
      <c r="Q7" s="1"/>
    </row>
    <row r="8" spans="1:17" ht="60.75" customHeight="1" x14ac:dyDescent="0.25">
      <c r="A8" s="2">
        <v>2</v>
      </c>
      <c r="B8" s="1" t="s">
        <v>148</v>
      </c>
      <c r="C8" s="1" t="s">
        <v>146</v>
      </c>
      <c r="D8" s="8">
        <v>52170</v>
      </c>
      <c r="E8" s="8">
        <v>67570</v>
      </c>
      <c r="F8" s="14">
        <v>360000</v>
      </c>
      <c r="G8" s="15"/>
      <c r="H8" s="13">
        <f t="shared" ref="H8:H9" si="0">F8+G8</f>
        <v>360000</v>
      </c>
      <c r="I8" s="15">
        <v>25200</v>
      </c>
      <c r="J8" s="13">
        <f t="shared" ref="J8:J9" si="1">I8+H8</f>
        <v>385200</v>
      </c>
      <c r="K8" s="15">
        <v>26964</v>
      </c>
      <c r="L8" s="13">
        <f t="shared" ref="L8:L9" si="2">K8+J8</f>
        <v>412164</v>
      </c>
      <c r="M8" s="15">
        <v>28851.48</v>
      </c>
      <c r="N8" s="13">
        <f t="shared" ref="N8:N9" si="3">M8+L8</f>
        <v>441015.48</v>
      </c>
      <c r="P8" s="72" t="s">
        <v>149</v>
      </c>
      <c r="Q8" s="1"/>
    </row>
    <row r="9" spans="1:17" ht="63" customHeight="1" x14ac:dyDescent="0.25">
      <c r="A9" s="2">
        <v>3</v>
      </c>
      <c r="B9" s="1" t="s">
        <v>150</v>
      </c>
      <c r="C9" s="1" t="s">
        <v>151</v>
      </c>
      <c r="D9" s="8">
        <v>52500</v>
      </c>
      <c r="E9" s="8">
        <v>67570</v>
      </c>
      <c r="F9" s="14">
        <v>639305</v>
      </c>
      <c r="G9" s="15"/>
      <c r="H9" s="13">
        <f t="shared" si="0"/>
        <v>639305</v>
      </c>
      <c r="I9" s="15"/>
      <c r="J9" s="13">
        <f t="shared" si="1"/>
        <v>639305</v>
      </c>
      <c r="K9" s="15"/>
      <c r="L9" s="13">
        <f t="shared" si="2"/>
        <v>639305</v>
      </c>
      <c r="M9" s="15"/>
      <c r="N9" s="13">
        <f t="shared" si="3"/>
        <v>639305</v>
      </c>
      <c r="P9" s="38" t="s">
        <v>152</v>
      </c>
      <c r="Q9" s="1"/>
    </row>
    <row r="10" spans="1:17" x14ac:dyDescent="0.25">
      <c r="B10" s="1"/>
      <c r="F10" s="16"/>
      <c r="H10" s="12"/>
      <c r="I10" s="16"/>
      <c r="J10" s="12"/>
      <c r="L10" s="12"/>
      <c r="N10" s="12"/>
      <c r="P10" s="1"/>
    </row>
    <row r="11" spans="1:17" x14ac:dyDescent="0.25">
      <c r="B11" s="1"/>
      <c r="F11" s="16"/>
      <c r="H11" s="12"/>
      <c r="I11" s="16"/>
      <c r="J11" s="12"/>
      <c r="L11" s="12"/>
      <c r="N11" s="12"/>
      <c r="P11" s="1"/>
    </row>
    <row r="12" spans="1:17" x14ac:dyDescent="0.25">
      <c r="H12" s="12"/>
      <c r="I12" s="16"/>
      <c r="J12" s="12"/>
      <c r="L12" s="12"/>
      <c r="N12" s="12"/>
      <c r="P12" s="1"/>
    </row>
    <row r="13" spans="1:17" x14ac:dyDescent="0.25">
      <c r="A13" s="9"/>
      <c r="B13" s="20" t="s">
        <v>48</v>
      </c>
      <c r="C13" s="21"/>
      <c r="D13" s="22"/>
      <c r="E13" s="22"/>
      <c r="F13" s="24">
        <f t="shared" ref="F13:N13" si="4">SUM(F7:F12)</f>
        <v>1122545</v>
      </c>
      <c r="G13" s="24">
        <f t="shared" si="4"/>
        <v>0</v>
      </c>
      <c r="H13" s="24">
        <f t="shared" si="4"/>
        <v>1122545</v>
      </c>
      <c r="I13" s="24">
        <f t="shared" si="4"/>
        <v>30200</v>
      </c>
      <c r="J13" s="24">
        <f t="shared" si="4"/>
        <v>1152745</v>
      </c>
      <c r="K13" s="24">
        <f t="shared" si="4"/>
        <v>28964</v>
      </c>
      <c r="L13" s="24">
        <f t="shared" si="4"/>
        <v>1181709</v>
      </c>
      <c r="M13" s="24">
        <f t="shared" si="4"/>
        <v>30851.48</v>
      </c>
      <c r="N13" s="24">
        <f t="shared" si="4"/>
        <v>1212560.48</v>
      </c>
      <c r="O13" s="6"/>
      <c r="P13" s="21"/>
    </row>
    <row r="14" spans="1:17" x14ac:dyDescent="0.25">
      <c r="H14" s="12"/>
      <c r="J14" s="12"/>
      <c r="L14" s="12"/>
      <c r="N14" s="12"/>
      <c r="P14" s="1"/>
    </row>
    <row r="15" spans="1:17" x14ac:dyDescent="0.25">
      <c r="H15" s="12"/>
      <c r="J15" s="12"/>
      <c r="L15" s="12"/>
      <c r="N15" s="12"/>
      <c r="P15" s="1"/>
    </row>
    <row r="16" spans="1:17" x14ac:dyDescent="0.25">
      <c r="H16" s="12"/>
      <c r="J16" s="12"/>
      <c r="L16" s="12"/>
      <c r="N16" s="12"/>
      <c r="P16" s="1"/>
    </row>
    <row r="17" spans="8:16" x14ac:dyDescent="0.25">
      <c r="H17" s="12"/>
      <c r="J17" s="12"/>
      <c r="L17" s="12"/>
      <c r="N17" s="12"/>
      <c r="P17" s="1"/>
    </row>
    <row r="18" spans="8:16" x14ac:dyDescent="0.25">
      <c r="H18" s="12"/>
      <c r="J18" s="12"/>
      <c r="L18" s="12"/>
      <c r="N18" s="12"/>
      <c r="P18" s="1"/>
    </row>
    <row r="19" spans="8:16" x14ac:dyDescent="0.25">
      <c r="H19" s="12"/>
      <c r="J19" s="12"/>
      <c r="L19" s="12"/>
      <c r="N19" s="12"/>
      <c r="P19" s="1"/>
    </row>
    <row r="20" spans="8:16" x14ac:dyDescent="0.25">
      <c r="H20" s="12"/>
      <c r="J20" s="12"/>
      <c r="L20" s="12"/>
      <c r="N20" s="12"/>
      <c r="P20" s="1"/>
    </row>
    <row r="21" spans="8:16" x14ac:dyDescent="0.25">
      <c r="H21" s="12"/>
      <c r="J21" s="12"/>
      <c r="L21" s="12"/>
      <c r="N21" s="12"/>
      <c r="P21" s="1"/>
    </row>
    <row r="22" spans="8:16" x14ac:dyDescent="0.25">
      <c r="H22" s="12"/>
      <c r="J22" s="12"/>
      <c r="L22" s="12"/>
      <c r="N22" s="12"/>
      <c r="P22" s="1"/>
    </row>
    <row r="23" spans="8:16" x14ac:dyDescent="0.25">
      <c r="H23" s="12"/>
      <c r="J23" s="12"/>
      <c r="L23" s="12"/>
      <c r="N23" s="12"/>
      <c r="P23" s="1"/>
    </row>
    <row r="24" spans="8:16" x14ac:dyDescent="0.25">
      <c r="H24" s="12"/>
      <c r="J24" s="12"/>
      <c r="L24" s="12"/>
      <c r="N24" s="12"/>
      <c r="P24" s="1"/>
    </row>
    <row r="25" spans="8:16" x14ac:dyDescent="0.25">
      <c r="H25" s="12"/>
      <c r="J25" s="12"/>
      <c r="L25" s="12"/>
      <c r="N25" s="12"/>
      <c r="P25" s="1"/>
    </row>
    <row r="26" spans="8:16" x14ac:dyDescent="0.25">
      <c r="H26" s="12"/>
      <c r="J26" s="12"/>
      <c r="L26" s="12"/>
      <c r="N26" s="12"/>
      <c r="P26" s="1"/>
    </row>
    <row r="27" spans="8:16" x14ac:dyDescent="0.25">
      <c r="H27" s="12"/>
      <c r="J27" s="12"/>
      <c r="L27" s="12"/>
      <c r="N27" s="12"/>
      <c r="P27" s="1"/>
    </row>
    <row r="28" spans="8:16" x14ac:dyDescent="0.25">
      <c r="H28" s="12"/>
      <c r="J28" s="12"/>
      <c r="L28" s="12"/>
      <c r="N28" s="12"/>
      <c r="P28" s="1"/>
    </row>
    <row r="29" spans="8:16" x14ac:dyDescent="0.25">
      <c r="H29" s="12"/>
      <c r="J29" s="12"/>
      <c r="L29" s="12"/>
      <c r="N29" s="12"/>
      <c r="P29" s="1"/>
    </row>
    <row r="30" spans="8:16" x14ac:dyDescent="0.25">
      <c r="H30" s="12"/>
      <c r="J30" s="12"/>
      <c r="L30" s="12"/>
      <c r="N30" s="12"/>
      <c r="P30" s="1"/>
    </row>
    <row r="31" spans="8:16" x14ac:dyDescent="0.25">
      <c r="H31" s="12"/>
      <c r="J31" s="12"/>
      <c r="L31" s="12"/>
      <c r="N31" s="12"/>
      <c r="P31" s="1"/>
    </row>
    <row r="32" spans="8:16" x14ac:dyDescent="0.25">
      <c r="H32" s="12"/>
      <c r="J32" s="12"/>
      <c r="L32" s="12"/>
      <c r="N32" s="12"/>
      <c r="P32" s="1"/>
    </row>
    <row r="33" spans="8:16" x14ac:dyDescent="0.25">
      <c r="H33" s="12"/>
      <c r="J33" s="12"/>
      <c r="L33" s="12"/>
      <c r="N33" s="12"/>
      <c r="P33" s="1"/>
    </row>
    <row r="34" spans="8:16" x14ac:dyDescent="0.25">
      <c r="H34" s="12"/>
      <c r="J34" s="12"/>
      <c r="L34" s="12"/>
      <c r="N34" s="12"/>
      <c r="P34" s="1"/>
    </row>
    <row r="35" spans="8:16" x14ac:dyDescent="0.25">
      <c r="H35" s="12"/>
      <c r="J35" s="12"/>
      <c r="L35" s="12"/>
      <c r="N35" s="12"/>
      <c r="P35" s="1"/>
    </row>
    <row r="36" spans="8:16" x14ac:dyDescent="0.25">
      <c r="H36" s="12"/>
      <c r="J36" s="12"/>
      <c r="L36" s="12"/>
      <c r="N36" s="12"/>
      <c r="P36" s="1"/>
    </row>
    <row r="37" spans="8:16" x14ac:dyDescent="0.25">
      <c r="H37" s="12"/>
      <c r="J37" s="12"/>
      <c r="L37" s="12"/>
      <c r="N37" s="12"/>
      <c r="P37" s="1"/>
    </row>
    <row r="38" spans="8:16" x14ac:dyDescent="0.25">
      <c r="H38" s="12"/>
      <c r="J38" s="12"/>
      <c r="L38" s="12"/>
      <c r="N38" s="12"/>
      <c r="P38" s="1"/>
    </row>
    <row r="39" spans="8:16" x14ac:dyDescent="0.25">
      <c r="H39" s="12"/>
      <c r="J39" s="12"/>
      <c r="L39" s="12"/>
      <c r="N39" s="12"/>
      <c r="P39" s="1"/>
    </row>
    <row r="40" spans="8:16" x14ac:dyDescent="0.25">
      <c r="H40" s="12"/>
      <c r="J40" s="12"/>
      <c r="L40" s="12"/>
      <c r="N40" s="12"/>
      <c r="P40" s="1"/>
    </row>
    <row r="41" spans="8:16" x14ac:dyDescent="0.25">
      <c r="H41" s="12"/>
      <c r="J41" s="12"/>
      <c r="L41" s="12"/>
      <c r="N41" s="12"/>
      <c r="P41" s="1"/>
    </row>
    <row r="42" spans="8:16" x14ac:dyDescent="0.25">
      <c r="H42" s="12"/>
      <c r="J42" s="12"/>
      <c r="L42" s="12"/>
      <c r="N42" s="12"/>
      <c r="P42" s="1"/>
    </row>
    <row r="43" spans="8:16" x14ac:dyDescent="0.25">
      <c r="H43" s="12"/>
      <c r="J43" s="12"/>
      <c r="L43" s="12"/>
      <c r="N43" s="12"/>
      <c r="P43" s="1"/>
    </row>
    <row r="44" spans="8:16" x14ac:dyDescent="0.25">
      <c r="H44" s="12"/>
      <c r="J44" s="12"/>
      <c r="L44" s="12"/>
      <c r="N44" s="12"/>
      <c r="P44" s="1"/>
    </row>
    <row r="45" spans="8:16" x14ac:dyDescent="0.25">
      <c r="H45" s="12"/>
      <c r="J45" s="12"/>
      <c r="L45" s="12"/>
      <c r="N45" s="12"/>
      <c r="P45" s="1"/>
    </row>
    <row r="46" spans="8:16" x14ac:dyDescent="0.25">
      <c r="H46" s="12"/>
      <c r="J46" s="12"/>
      <c r="L46" s="12"/>
      <c r="N46" s="12"/>
      <c r="P46" s="1"/>
    </row>
    <row r="47" spans="8:16" x14ac:dyDescent="0.25">
      <c r="H47" s="12"/>
      <c r="J47" s="12"/>
      <c r="L47" s="12"/>
      <c r="N47" s="12"/>
      <c r="P47" s="1"/>
    </row>
    <row r="48" spans="8:16" x14ac:dyDescent="0.25">
      <c r="H48" s="12"/>
      <c r="J48" s="12"/>
      <c r="L48" s="12"/>
      <c r="N48" s="12"/>
      <c r="P48" s="1"/>
    </row>
    <row r="49" spans="8:16" x14ac:dyDescent="0.25">
      <c r="H49" s="12"/>
      <c r="J49" s="12"/>
      <c r="L49" s="12"/>
      <c r="N49" s="12"/>
      <c r="P49" s="1"/>
    </row>
    <row r="50" spans="8:16" x14ac:dyDescent="0.25">
      <c r="H50" s="12"/>
      <c r="J50" s="12"/>
      <c r="L50" s="12"/>
      <c r="N50" s="12"/>
      <c r="P50" s="1"/>
    </row>
    <row r="51" spans="8:16" x14ac:dyDescent="0.25">
      <c r="H51" s="12"/>
      <c r="J51" s="12"/>
      <c r="L51" s="12"/>
      <c r="N51" s="12"/>
      <c r="P51" s="1"/>
    </row>
    <row r="52" spans="8:16" x14ac:dyDescent="0.25">
      <c r="H52" s="12"/>
      <c r="J52" s="12"/>
      <c r="L52" s="12"/>
      <c r="N52" s="12"/>
      <c r="P52" s="1"/>
    </row>
    <row r="53" spans="8:16" x14ac:dyDescent="0.25">
      <c r="H53" s="12"/>
      <c r="J53" s="12"/>
      <c r="L53" s="12"/>
      <c r="N53" s="12"/>
      <c r="P53" s="1"/>
    </row>
    <row r="54" spans="8:16" x14ac:dyDescent="0.25">
      <c r="H54" s="12"/>
      <c r="J54" s="12"/>
      <c r="L54" s="12"/>
      <c r="N54" s="12"/>
      <c r="P54" s="1"/>
    </row>
    <row r="55" spans="8:16" x14ac:dyDescent="0.25">
      <c r="H55" s="12"/>
      <c r="J55" s="12"/>
      <c r="L55" s="12"/>
      <c r="N55" s="12"/>
      <c r="P55" s="1"/>
    </row>
    <row r="56" spans="8:16" x14ac:dyDescent="0.25">
      <c r="H56" s="12"/>
      <c r="J56" s="12"/>
      <c r="L56" s="12"/>
      <c r="N56" s="12"/>
      <c r="P56" s="1"/>
    </row>
    <row r="57" spans="8:16" x14ac:dyDescent="0.25">
      <c r="H57" s="12"/>
      <c r="J57" s="12"/>
      <c r="L57" s="12"/>
      <c r="N57" s="12"/>
      <c r="P57" s="1"/>
    </row>
    <row r="58" spans="8:16" x14ac:dyDescent="0.25">
      <c r="H58" s="12"/>
      <c r="J58" s="12"/>
      <c r="L58" s="12"/>
      <c r="N58" s="12"/>
      <c r="P58" s="1"/>
    </row>
    <row r="59" spans="8:16" x14ac:dyDescent="0.25">
      <c r="H59" s="12"/>
      <c r="J59" s="12"/>
      <c r="L59" s="12"/>
      <c r="N59" s="12"/>
      <c r="P59" s="1"/>
    </row>
    <row r="60" spans="8:16" x14ac:dyDescent="0.25">
      <c r="H60" s="12"/>
      <c r="J60" s="12"/>
      <c r="L60" s="12"/>
      <c r="N60" s="12"/>
      <c r="P60" s="1"/>
    </row>
    <row r="61" spans="8:16" x14ac:dyDescent="0.25">
      <c r="H61" s="12"/>
      <c r="J61" s="12"/>
      <c r="L61" s="12"/>
      <c r="N61" s="12"/>
      <c r="P61" s="1"/>
    </row>
    <row r="62" spans="8:16" x14ac:dyDescent="0.25">
      <c r="H62" s="12"/>
      <c r="J62" s="12"/>
      <c r="L62" s="12"/>
      <c r="N62" s="12"/>
      <c r="P62" s="1"/>
    </row>
    <row r="63" spans="8:16" x14ac:dyDescent="0.25">
      <c r="H63" s="12"/>
      <c r="J63" s="12"/>
      <c r="L63" s="12"/>
      <c r="N63" s="12"/>
      <c r="P63" s="1"/>
    </row>
    <row r="64" spans="8:16" x14ac:dyDescent="0.25">
      <c r="H64" s="12"/>
      <c r="J64" s="12"/>
      <c r="L64" s="12"/>
      <c r="N64" s="12"/>
      <c r="P64" s="1"/>
    </row>
    <row r="65" spans="8:16" x14ac:dyDescent="0.25">
      <c r="H65" s="12"/>
      <c r="J65" s="12"/>
      <c r="L65" s="12"/>
      <c r="N65" s="12"/>
      <c r="P65" s="1"/>
    </row>
    <row r="66" spans="8:16" x14ac:dyDescent="0.25">
      <c r="H66" s="12"/>
      <c r="J66" s="12"/>
      <c r="L66" s="12"/>
      <c r="N66" s="12"/>
      <c r="P66" s="1"/>
    </row>
    <row r="67" spans="8:16" x14ac:dyDescent="0.25">
      <c r="H67" s="12"/>
      <c r="J67" s="12"/>
      <c r="L67" s="12"/>
      <c r="N67" s="12"/>
      <c r="P67" s="1"/>
    </row>
    <row r="68" spans="8:16" x14ac:dyDescent="0.25">
      <c r="H68" s="12"/>
      <c r="J68" s="12"/>
      <c r="L68" s="12"/>
      <c r="N68" s="12"/>
      <c r="P68" s="1"/>
    </row>
    <row r="69" spans="8:16" x14ac:dyDescent="0.25">
      <c r="H69" s="12"/>
      <c r="J69" s="12"/>
      <c r="L69" s="12"/>
      <c r="N69" s="12"/>
      <c r="P69" s="1"/>
    </row>
    <row r="70" spans="8:16" x14ac:dyDescent="0.25">
      <c r="H70" s="12"/>
      <c r="J70" s="12"/>
      <c r="L70" s="12"/>
      <c r="N70" s="12"/>
      <c r="P70" s="1"/>
    </row>
    <row r="71" spans="8:16" x14ac:dyDescent="0.25">
      <c r="H71" s="12"/>
      <c r="J71" s="12"/>
      <c r="L71" s="12"/>
      <c r="N71" s="12"/>
      <c r="P71" s="1"/>
    </row>
    <row r="72" spans="8:16" x14ac:dyDescent="0.25">
      <c r="H72" s="12"/>
      <c r="J72" s="12"/>
      <c r="L72" s="12"/>
      <c r="N72" s="12"/>
      <c r="P72" s="1"/>
    </row>
    <row r="73" spans="8:16" x14ac:dyDescent="0.25">
      <c r="H73" s="12"/>
      <c r="J73" s="12"/>
      <c r="L73" s="12"/>
      <c r="N73" s="12"/>
      <c r="P73" s="1"/>
    </row>
    <row r="74" spans="8:16" x14ac:dyDescent="0.25">
      <c r="H74" s="12"/>
      <c r="J74" s="12"/>
      <c r="L74" s="12"/>
      <c r="N74" s="12"/>
      <c r="P74" s="1"/>
    </row>
    <row r="75" spans="8:16" x14ac:dyDescent="0.25">
      <c r="H75" s="12"/>
      <c r="J75" s="12"/>
      <c r="L75" s="12"/>
      <c r="N75" s="12"/>
      <c r="P75" s="1"/>
    </row>
    <row r="76" spans="8:16" x14ac:dyDescent="0.25">
      <c r="H76" s="12"/>
      <c r="J76" s="12"/>
      <c r="L76" s="12"/>
      <c r="N76" s="12"/>
      <c r="P76" s="1"/>
    </row>
    <row r="77" spans="8:16" x14ac:dyDescent="0.25">
      <c r="H77" s="12"/>
      <c r="J77" s="12"/>
      <c r="L77" s="12"/>
      <c r="N77" s="12"/>
      <c r="P77" s="1"/>
    </row>
    <row r="78" spans="8:16" x14ac:dyDescent="0.25">
      <c r="H78" s="12"/>
      <c r="J78" s="12"/>
      <c r="L78" s="12"/>
      <c r="N78" s="12"/>
      <c r="P78" s="1"/>
    </row>
    <row r="79" spans="8:16" x14ac:dyDescent="0.25">
      <c r="H79" s="12"/>
      <c r="J79" s="12"/>
      <c r="L79" s="12"/>
      <c r="N79" s="12"/>
      <c r="P79" s="1"/>
    </row>
    <row r="80" spans="8:16" x14ac:dyDescent="0.25">
      <c r="H80" s="12"/>
      <c r="J80" s="12"/>
      <c r="L80" s="12"/>
      <c r="N80" s="12"/>
      <c r="P80" s="1"/>
    </row>
    <row r="81" spans="8:16" x14ac:dyDescent="0.25">
      <c r="H81" s="12"/>
      <c r="J81" s="12"/>
      <c r="L81" s="12"/>
      <c r="N81" s="12"/>
      <c r="P81" s="1"/>
    </row>
    <row r="82" spans="8:16" x14ac:dyDescent="0.25">
      <c r="H82" s="12"/>
      <c r="J82" s="12"/>
      <c r="L82" s="12"/>
      <c r="N82" s="12"/>
      <c r="P82" s="1"/>
    </row>
    <row r="83" spans="8:16" x14ac:dyDescent="0.25">
      <c r="H83" s="12"/>
      <c r="J83" s="12"/>
      <c r="L83" s="12"/>
      <c r="N83" s="12"/>
      <c r="P83" s="1"/>
    </row>
    <row r="84" spans="8:16" x14ac:dyDescent="0.25">
      <c r="H84" s="12"/>
      <c r="J84" s="12"/>
      <c r="L84" s="12"/>
      <c r="N84" s="12"/>
      <c r="P84" s="1"/>
    </row>
    <row r="85" spans="8:16" x14ac:dyDescent="0.25">
      <c r="H85" s="12"/>
      <c r="J85" s="12"/>
      <c r="L85" s="12"/>
      <c r="N85" s="12"/>
      <c r="P85" s="1"/>
    </row>
    <row r="86" spans="8:16" x14ac:dyDescent="0.25">
      <c r="H86" s="12"/>
      <c r="J86" s="12"/>
      <c r="L86" s="12"/>
      <c r="N86" s="12"/>
      <c r="P86" s="1"/>
    </row>
    <row r="87" spans="8:16" x14ac:dyDescent="0.25">
      <c r="H87" s="12"/>
      <c r="J87" s="12"/>
      <c r="L87" s="12"/>
      <c r="N87" s="12"/>
      <c r="P87" s="1"/>
    </row>
    <row r="88" spans="8:16" x14ac:dyDescent="0.25">
      <c r="H88" s="12"/>
      <c r="J88" s="12"/>
      <c r="L88" s="12"/>
      <c r="N88" s="12"/>
      <c r="P88" s="1"/>
    </row>
    <row r="89" spans="8:16" x14ac:dyDescent="0.25">
      <c r="H89" s="12"/>
      <c r="J89" s="12"/>
      <c r="L89" s="12"/>
      <c r="N89" s="12"/>
      <c r="P89" s="1"/>
    </row>
    <row r="90" spans="8:16" x14ac:dyDescent="0.25">
      <c r="H90" s="12"/>
      <c r="J90" s="12"/>
      <c r="L90" s="12"/>
      <c r="N90" s="12"/>
      <c r="P90" s="1"/>
    </row>
    <row r="91" spans="8:16" x14ac:dyDescent="0.25">
      <c r="H91" s="12"/>
      <c r="J91" s="12"/>
      <c r="L91" s="12"/>
      <c r="N91" s="12"/>
      <c r="P91" s="1"/>
    </row>
    <row r="92" spans="8:16" x14ac:dyDescent="0.25">
      <c r="H92" s="12"/>
      <c r="J92" s="12"/>
      <c r="L92" s="12"/>
      <c r="N92" s="12"/>
      <c r="P92" s="1"/>
    </row>
    <row r="93" spans="8:16" x14ac:dyDescent="0.25">
      <c r="H93" s="12"/>
      <c r="J93" s="12"/>
      <c r="L93" s="12"/>
      <c r="N93" s="12"/>
      <c r="P93" s="1"/>
    </row>
    <row r="94" spans="8:16" x14ac:dyDescent="0.25">
      <c r="H94" s="12"/>
      <c r="J94" s="12"/>
      <c r="L94" s="12"/>
      <c r="N94" s="12"/>
      <c r="P94" s="1"/>
    </row>
    <row r="95" spans="8:16" x14ac:dyDescent="0.25">
      <c r="H95" s="12"/>
      <c r="J95" s="12"/>
      <c r="L95" s="12"/>
      <c r="N95" s="12"/>
      <c r="P95" s="1"/>
    </row>
    <row r="96" spans="8:16" x14ac:dyDescent="0.25">
      <c r="H96" s="12"/>
      <c r="J96" s="12"/>
      <c r="L96" s="12"/>
      <c r="N96" s="12"/>
      <c r="P96" s="1"/>
    </row>
    <row r="97" spans="8:16" x14ac:dyDescent="0.25">
      <c r="H97" s="12"/>
      <c r="J97" s="12"/>
      <c r="L97" s="12"/>
      <c r="N97" s="12"/>
      <c r="P97" s="1"/>
    </row>
    <row r="98" spans="8:16" x14ac:dyDescent="0.25">
      <c r="H98" s="12"/>
      <c r="J98" s="12"/>
      <c r="L98" s="12"/>
      <c r="N98" s="12"/>
      <c r="P98" s="1"/>
    </row>
    <row r="99" spans="8:16" x14ac:dyDescent="0.25">
      <c r="H99" s="12"/>
      <c r="J99" s="12"/>
      <c r="L99" s="12"/>
      <c r="N99" s="12"/>
      <c r="P99" s="1"/>
    </row>
    <row r="100" spans="8:16" x14ac:dyDescent="0.25">
      <c r="H100" s="12"/>
      <c r="J100" s="12"/>
      <c r="L100" s="12"/>
      <c r="N100" s="12"/>
      <c r="P100" s="1"/>
    </row>
    <row r="101" spans="8:16" x14ac:dyDescent="0.25">
      <c r="H101" s="12"/>
      <c r="J101" s="12"/>
      <c r="L101" s="12"/>
      <c r="N101" s="12"/>
      <c r="P101" s="1"/>
    </row>
    <row r="102" spans="8:16" x14ac:dyDescent="0.25">
      <c r="H102" s="12"/>
      <c r="J102" s="12"/>
      <c r="L102" s="12"/>
      <c r="N102" s="12"/>
      <c r="P102" s="1"/>
    </row>
    <row r="103" spans="8:16" x14ac:dyDescent="0.25">
      <c r="H103" s="12"/>
      <c r="J103" s="12"/>
      <c r="L103" s="12"/>
      <c r="N103" s="12"/>
      <c r="P103" s="1"/>
    </row>
    <row r="104" spans="8:16" x14ac:dyDescent="0.25">
      <c r="H104" s="12"/>
      <c r="J104" s="12"/>
      <c r="L104" s="12"/>
      <c r="N104" s="12"/>
      <c r="P104" s="1"/>
    </row>
    <row r="105" spans="8:16" x14ac:dyDescent="0.25">
      <c r="H105" s="12"/>
      <c r="J105" s="12"/>
      <c r="L105" s="12"/>
      <c r="N105" s="12"/>
      <c r="P105" s="1"/>
    </row>
    <row r="106" spans="8:16" x14ac:dyDescent="0.25">
      <c r="H106" s="12"/>
      <c r="J106" s="12"/>
      <c r="L106" s="12"/>
      <c r="N106" s="12"/>
      <c r="P106" s="1"/>
    </row>
    <row r="107" spans="8:16" x14ac:dyDescent="0.25">
      <c r="H107" s="12"/>
      <c r="J107" s="12"/>
      <c r="L107" s="12"/>
      <c r="N107" s="12"/>
      <c r="P107" s="1"/>
    </row>
    <row r="108" spans="8:16" x14ac:dyDescent="0.25">
      <c r="H108" s="12"/>
      <c r="J108" s="12"/>
      <c r="L108" s="12"/>
      <c r="N108" s="12"/>
      <c r="P108" s="1"/>
    </row>
    <row r="109" spans="8:16" x14ac:dyDescent="0.25">
      <c r="H109" s="12"/>
      <c r="J109" s="12"/>
      <c r="L109" s="12"/>
      <c r="N109" s="12"/>
      <c r="P109" s="1"/>
    </row>
    <row r="110" spans="8:16" x14ac:dyDescent="0.25">
      <c r="H110" s="12"/>
      <c r="J110" s="12"/>
      <c r="L110" s="12"/>
      <c r="N110" s="12"/>
      <c r="P110" s="1"/>
    </row>
    <row r="111" spans="8:16" x14ac:dyDescent="0.25">
      <c r="H111" s="12"/>
      <c r="J111" s="12"/>
      <c r="L111" s="12"/>
      <c r="N111" s="12"/>
      <c r="P111" s="1"/>
    </row>
    <row r="112" spans="8:16" x14ac:dyDescent="0.25">
      <c r="H112" s="12"/>
      <c r="J112" s="12"/>
      <c r="L112" s="12"/>
      <c r="N112" s="12"/>
      <c r="P112" s="1"/>
    </row>
    <row r="113" spans="8:16" x14ac:dyDescent="0.25">
      <c r="H113" s="12"/>
      <c r="J113" s="12"/>
      <c r="L113" s="12"/>
      <c r="N113" s="12"/>
      <c r="P113" s="1"/>
    </row>
    <row r="114" spans="8:16" x14ac:dyDescent="0.25">
      <c r="H114" s="12"/>
      <c r="J114" s="12"/>
      <c r="L114" s="12"/>
      <c r="N114" s="12"/>
      <c r="P114" s="1"/>
    </row>
    <row r="115" spans="8:16" x14ac:dyDescent="0.25">
      <c r="H115" s="12"/>
      <c r="J115" s="12"/>
      <c r="L115" s="12"/>
      <c r="N115" s="12"/>
      <c r="P115" s="1"/>
    </row>
    <row r="116" spans="8:16" x14ac:dyDescent="0.25">
      <c r="H116" s="12"/>
      <c r="J116" s="12"/>
      <c r="L116" s="12"/>
      <c r="N116" s="12"/>
      <c r="P116" s="1"/>
    </row>
    <row r="117" spans="8:16" x14ac:dyDescent="0.25">
      <c r="H117" s="12"/>
      <c r="J117" s="12"/>
      <c r="L117" s="12"/>
      <c r="N117" s="12"/>
      <c r="P117" s="1"/>
    </row>
    <row r="118" spans="8:16" x14ac:dyDescent="0.25">
      <c r="H118" s="12"/>
      <c r="J118" s="12"/>
      <c r="L118" s="12"/>
      <c r="N118" s="12"/>
      <c r="P118" s="1"/>
    </row>
    <row r="119" spans="8:16" x14ac:dyDescent="0.25">
      <c r="H119" s="12"/>
      <c r="J119" s="12"/>
      <c r="L119" s="12"/>
      <c r="N119" s="12"/>
      <c r="P119" s="1"/>
    </row>
    <row r="120" spans="8:16" x14ac:dyDescent="0.25">
      <c r="H120" s="12"/>
      <c r="J120" s="12"/>
      <c r="L120" s="12"/>
      <c r="N120" s="12"/>
      <c r="P120" s="1"/>
    </row>
    <row r="121" spans="8:16" x14ac:dyDescent="0.25">
      <c r="H121" s="12"/>
      <c r="J121" s="12"/>
      <c r="L121" s="12"/>
      <c r="N121" s="12"/>
      <c r="P121" s="1"/>
    </row>
    <row r="122" spans="8:16" x14ac:dyDescent="0.25">
      <c r="H122" s="12"/>
      <c r="J122" s="12"/>
      <c r="L122" s="12"/>
      <c r="N122" s="12"/>
      <c r="P122" s="1"/>
    </row>
    <row r="123" spans="8:16" x14ac:dyDescent="0.25">
      <c r="H123" s="12"/>
      <c r="J123" s="12"/>
      <c r="L123" s="12"/>
      <c r="N123" s="12"/>
      <c r="P123" s="1"/>
    </row>
    <row r="124" spans="8:16" x14ac:dyDescent="0.25">
      <c r="H124" s="12"/>
      <c r="J124" s="12"/>
      <c r="L124" s="12"/>
      <c r="N124" s="12"/>
      <c r="P124" s="1"/>
    </row>
    <row r="125" spans="8:16" x14ac:dyDescent="0.25">
      <c r="H125" s="12"/>
      <c r="J125" s="12"/>
      <c r="L125" s="12"/>
      <c r="N125" s="12"/>
      <c r="P125" s="1"/>
    </row>
    <row r="126" spans="8:16" x14ac:dyDescent="0.25">
      <c r="H126" s="12"/>
      <c r="J126" s="12"/>
      <c r="L126" s="12"/>
      <c r="N126" s="12"/>
      <c r="P126" s="1"/>
    </row>
    <row r="127" spans="8:16" x14ac:dyDescent="0.25">
      <c r="H127" s="12"/>
      <c r="J127" s="12"/>
      <c r="L127" s="12"/>
      <c r="N127" s="12"/>
      <c r="P127" s="1"/>
    </row>
    <row r="128" spans="8:16" x14ac:dyDescent="0.25">
      <c r="H128" s="12"/>
      <c r="J128" s="12"/>
      <c r="L128" s="12"/>
      <c r="N128" s="12"/>
      <c r="P128" s="1"/>
    </row>
    <row r="129" spans="8:16" x14ac:dyDescent="0.25">
      <c r="H129" s="12"/>
      <c r="J129" s="12"/>
      <c r="L129" s="12"/>
      <c r="N129" s="12"/>
      <c r="P129" s="1"/>
    </row>
    <row r="130" spans="8:16" x14ac:dyDescent="0.25">
      <c r="H130" s="12"/>
      <c r="J130" s="12"/>
      <c r="L130" s="12"/>
      <c r="N130" s="12"/>
      <c r="P130" s="1"/>
    </row>
    <row r="131" spans="8:16" x14ac:dyDescent="0.25">
      <c r="H131" s="12"/>
      <c r="J131" s="12"/>
      <c r="L131" s="12"/>
      <c r="N131" s="12"/>
      <c r="P131" s="1"/>
    </row>
    <row r="132" spans="8:16" x14ac:dyDescent="0.25">
      <c r="H132" s="12"/>
      <c r="J132" s="12"/>
      <c r="L132" s="12"/>
      <c r="N132" s="12"/>
      <c r="P132" s="1"/>
    </row>
    <row r="133" spans="8:16" x14ac:dyDescent="0.25">
      <c r="H133" s="12"/>
      <c r="J133" s="12"/>
      <c r="L133" s="12"/>
      <c r="N133" s="12"/>
      <c r="P133" s="1"/>
    </row>
    <row r="134" spans="8:16" x14ac:dyDescent="0.25">
      <c r="H134" s="12"/>
      <c r="J134" s="12"/>
      <c r="L134" s="12"/>
      <c r="N134" s="12"/>
      <c r="P134" s="1"/>
    </row>
    <row r="135" spans="8:16" x14ac:dyDescent="0.25">
      <c r="H135" s="12"/>
      <c r="J135" s="12"/>
      <c r="L135" s="12"/>
      <c r="N135" s="12"/>
      <c r="P135" s="1"/>
    </row>
    <row r="136" spans="8:16" x14ac:dyDescent="0.25">
      <c r="H136" s="12"/>
      <c r="J136" s="12"/>
      <c r="L136" s="12"/>
      <c r="N136" s="12"/>
      <c r="P136" s="1"/>
    </row>
    <row r="137" spans="8:16" x14ac:dyDescent="0.25">
      <c r="H137" s="12"/>
      <c r="J137" s="12"/>
      <c r="L137" s="12"/>
      <c r="N137" s="12"/>
      <c r="P137" s="1"/>
    </row>
    <row r="138" spans="8:16" x14ac:dyDescent="0.25">
      <c r="H138" s="12"/>
      <c r="J138" s="12"/>
      <c r="L138" s="12"/>
      <c r="N138" s="12"/>
      <c r="P138" s="1"/>
    </row>
    <row r="139" spans="8:16" x14ac:dyDescent="0.25">
      <c r="H139" s="12"/>
      <c r="J139" s="12"/>
      <c r="L139" s="12"/>
      <c r="N139" s="12"/>
      <c r="P139" s="1"/>
    </row>
    <row r="140" spans="8:16" x14ac:dyDescent="0.25">
      <c r="H140" s="12"/>
      <c r="J140" s="12"/>
      <c r="L140" s="12"/>
      <c r="N140" s="12"/>
      <c r="P140" s="1"/>
    </row>
    <row r="141" spans="8:16" x14ac:dyDescent="0.25">
      <c r="H141" s="12"/>
      <c r="J141" s="12"/>
      <c r="L141" s="12"/>
      <c r="N141" s="12"/>
      <c r="P141" s="1"/>
    </row>
    <row r="142" spans="8:16" x14ac:dyDescent="0.25">
      <c r="H142" s="12"/>
      <c r="J142" s="12"/>
      <c r="L142" s="12"/>
      <c r="N142" s="12"/>
      <c r="P142" s="1"/>
    </row>
    <row r="143" spans="8:16" x14ac:dyDescent="0.25">
      <c r="H143" s="12"/>
      <c r="J143" s="12"/>
      <c r="L143" s="12"/>
      <c r="N143" s="12"/>
      <c r="P143" s="1"/>
    </row>
    <row r="144" spans="8:16" x14ac:dyDescent="0.25">
      <c r="H144" s="12"/>
      <c r="J144" s="12"/>
      <c r="L144" s="12"/>
      <c r="N144" s="12"/>
      <c r="P144" s="1"/>
    </row>
    <row r="145" spans="8:16" x14ac:dyDescent="0.25">
      <c r="H145" s="12"/>
      <c r="J145" s="12"/>
      <c r="L145" s="12"/>
      <c r="N145" s="12"/>
      <c r="P145" s="1"/>
    </row>
    <row r="146" spans="8:16" x14ac:dyDescent="0.25">
      <c r="H146" s="12"/>
      <c r="J146" s="12"/>
      <c r="L146" s="12"/>
      <c r="N146" s="12"/>
      <c r="P146" s="1"/>
    </row>
    <row r="147" spans="8:16" x14ac:dyDescent="0.25">
      <c r="H147" s="12"/>
      <c r="J147" s="12"/>
      <c r="L147" s="12"/>
      <c r="N147" s="12"/>
      <c r="P147" s="1"/>
    </row>
    <row r="148" spans="8:16" x14ac:dyDescent="0.25">
      <c r="H148" s="12"/>
      <c r="J148" s="12"/>
      <c r="L148" s="12"/>
      <c r="N148" s="12"/>
      <c r="P148" s="1"/>
    </row>
    <row r="149" spans="8:16" x14ac:dyDescent="0.25">
      <c r="H149" s="12"/>
      <c r="J149" s="12"/>
      <c r="L149" s="12"/>
      <c r="N149" s="12"/>
      <c r="P149" s="1"/>
    </row>
    <row r="150" spans="8:16" x14ac:dyDescent="0.25">
      <c r="H150" s="12"/>
      <c r="J150" s="12"/>
      <c r="L150" s="12"/>
      <c r="N150" s="12"/>
      <c r="P150" s="1"/>
    </row>
    <row r="151" spans="8:16" x14ac:dyDescent="0.25">
      <c r="H151" s="12"/>
      <c r="J151" s="12"/>
      <c r="L151" s="12"/>
      <c r="N151" s="12"/>
      <c r="P151" s="1"/>
    </row>
    <row r="152" spans="8:16" x14ac:dyDescent="0.25">
      <c r="H152" s="12"/>
      <c r="J152" s="12"/>
      <c r="L152" s="12"/>
      <c r="N152" s="12"/>
      <c r="P152" s="1"/>
    </row>
    <row r="153" spans="8:16" x14ac:dyDescent="0.25">
      <c r="H153" s="12"/>
      <c r="J153" s="12"/>
      <c r="L153" s="12"/>
      <c r="N153" s="12"/>
      <c r="P153" s="1"/>
    </row>
    <row r="154" spans="8:16" x14ac:dyDescent="0.25">
      <c r="H154" s="12"/>
      <c r="J154" s="12"/>
      <c r="L154" s="12"/>
      <c r="N154" s="12"/>
      <c r="P154" s="1"/>
    </row>
    <row r="155" spans="8:16" x14ac:dyDescent="0.25">
      <c r="H155" s="12"/>
      <c r="J155" s="12"/>
      <c r="L155" s="12"/>
      <c r="N155" s="12"/>
      <c r="P155" s="1"/>
    </row>
    <row r="156" spans="8:16" x14ac:dyDescent="0.25">
      <c r="H156" s="12"/>
      <c r="J156" s="12"/>
      <c r="L156" s="12"/>
      <c r="N156" s="12"/>
      <c r="P156" s="1"/>
    </row>
    <row r="157" spans="8:16" x14ac:dyDescent="0.25">
      <c r="H157" s="12"/>
      <c r="J157" s="12"/>
      <c r="L157" s="12"/>
      <c r="N157" s="12"/>
      <c r="P157" s="1"/>
    </row>
    <row r="158" spans="8:16" x14ac:dyDescent="0.25">
      <c r="H158" s="12"/>
      <c r="J158" s="12"/>
      <c r="L158" s="12"/>
      <c r="N158" s="12"/>
      <c r="P158" s="1"/>
    </row>
    <row r="159" spans="8:16" x14ac:dyDescent="0.25">
      <c r="H159" s="12"/>
      <c r="J159" s="12"/>
      <c r="L159" s="12"/>
      <c r="N159" s="12"/>
      <c r="P159" s="1"/>
    </row>
    <row r="160" spans="8:16" x14ac:dyDescent="0.25">
      <c r="H160" s="12"/>
      <c r="J160" s="12"/>
      <c r="L160" s="12"/>
      <c r="N160" s="12"/>
      <c r="P160" s="1"/>
    </row>
    <row r="161" spans="8:16" x14ac:dyDescent="0.25">
      <c r="H161" s="12"/>
      <c r="J161" s="12"/>
      <c r="L161" s="12"/>
      <c r="N161" s="12"/>
      <c r="P161" s="1"/>
    </row>
    <row r="162" spans="8:16" x14ac:dyDescent="0.25">
      <c r="H162" s="12"/>
      <c r="J162" s="12"/>
      <c r="L162" s="12"/>
      <c r="N162" s="12"/>
      <c r="P162" s="1"/>
    </row>
    <row r="163" spans="8:16" x14ac:dyDescent="0.25">
      <c r="H163" s="12"/>
      <c r="J163" s="12"/>
      <c r="L163" s="12"/>
      <c r="N163" s="12"/>
      <c r="P163" s="1"/>
    </row>
    <row r="164" spans="8:16" x14ac:dyDescent="0.25">
      <c r="H164" s="12"/>
      <c r="J164" s="12"/>
      <c r="L164" s="12"/>
      <c r="N164" s="12"/>
      <c r="P164" s="1"/>
    </row>
    <row r="165" spans="8:16" x14ac:dyDescent="0.25">
      <c r="H165" s="12"/>
      <c r="J165" s="12"/>
      <c r="L165" s="12"/>
      <c r="N165" s="12"/>
      <c r="P165" s="1"/>
    </row>
    <row r="166" spans="8:16" x14ac:dyDescent="0.25">
      <c r="H166" s="12"/>
      <c r="J166" s="12"/>
      <c r="L166" s="12"/>
      <c r="N166" s="12"/>
      <c r="P166" s="1"/>
    </row>
    <row r="167" spans="8:16" x14ac:dyDescent="0.25">
      <c r="H167" s="12"/>
      <c r="J167" s="12"/>
      <c r="L167" s="12"/>
      <c r="N167" s="12"/>
      <c r="P167" s="1"/>
    </row>
    <row r="168" spans="8:16" x14ac:dyDescent="0.25">
      <c r="H168" s="12"/>
      <c r="J168" s="12"/>
      <c r="L168" s="12"/>
      <c r="N168" s="12"/>
      <c r="P168" s="1"/>
    </row>
    <row r="169" spans="8:16" x14ac:dyDescent="0.25">
      <c r="H169" s="12"/>
      <c r="J169" s="12"/>
      <c r="L169" s="12"/>
      <c r="N169" s="12"/>
      <c r="P169" s="1"/>
    </row>
    <row r="170" spans="8:16" x14ac:dyDescent="0.25">
      <c r="H170" s="12"/>
      <c r="J170" s="12"/>
      <c r="L170" s="12"/>
      <c r="N170" s="12"/>
      <c r="P170" s="1"/>
    </row>
    <row r="171" spans="8:16" x14ac:dyDescent="0.25">
      <c r="H171" s="12"/>
      <c r="J171" s="12"/>
      <c r="L171" s="12"/>
      <c r="N171" s="12"/>
      <c r="P171" s="1"/>
    </row>
    <row r="172" spans="8:16" x14ac:dyDescent="0.25">
      <c r="H172" s="12"/>
      <c r="J172" s="12"/>
      <c r="L172" s="12"/>
      <c r="N172" s="12"/>
      <c r="P172" s="1"/>
    </row>
    <row r="173" spans="8:16" x14ac:dyDescent="0.25">
      <c r="H173" s="12"/>
      <c r="J173" s="12"/>
      <c r="L173" s="12"/>
      <c r="N173" s="12"/>
      <c r="P173" s="1"/>
    </row>
    <row r="174" spans="8:16" x14ac:dyDescent="0.25">
      <c r="H174" s="12"/>
      <c r="J174" s="12"/>
      <c r="L174" s="12"/>
      <c r="N174" s="12"/>
      <c r="P174" s="1"/>
    </row>
    <row r="175" spans="8:16" x14ac:dyDescent="0.25">
      <c r="H175" s="12"/>
      <c r="J175" s="12"/>
      <c r="L175" s="12"/>
      <c r="N175" s="12"/>
      <c r="P175" s="1"/>
    </row>
    <row r="176" spans="8:16" x14ac:dyDescent="0.25">
      <c r="H176" s="12"/>
      <c r="J176" s="12"/>
      <c r="L176" s="12"/>
      <c r="N176" s="12"/>
      <c r="P176" s="1"/>
    </row>
    <row r="177" spans="8:16" x14ac:dyDescent="0.25">
      <c r="H177" s="12"/>
      <c r="J177" s="12"/>
      <c r="L177" s="12"/>
      <c r="N177" s="12"/>
      <c r="P177" s="1"/>
    </row>
    <row r="178" spans="8:16" x14ac:dyDescent="0.25">
      <c r="H178" s="12"/>
      <c r="J178" s="12"/>
      <c r="L178" s="12"/>
      <c r="N178" s="12"/>
      <c r="P178" s="1"/>
    </row>
    <row r="179" spans="8:16" x14ac:dyDescent="0.25">
      <c r="H179" s="12"/>
      <c r="J179" s="12"/>
      <c r="L179" s="12"/>
      <c r="N179" s="12"/>
      <c r="P179" s="1"/>
    </row>
    <row r="180" spans="8:16" x14ac:dyDescent="0.25">
      <c r="H180" s="12"/>
      <c r="J180" s="12"/>
      <c r="L180" s="12"/>
      <c r="N180" s="12"/>
      <c r="P180" s="1"/>
    </row>
    <row r="181" spans="8:16" x14ac:dyDescent="0.25">
      <c r="H181" s="12"/>
      <c r="J181" s="12"/>
      <c r="L181" s="12"/>
      <c r="N181" s="12"/>
      <c r="P181" s="1"/>
    </row>
    <row r="182" spans="8:16" x14ac:dyDescent="0.25">
      <c r="H182" s="12"/>
      <c r="J182" s="12"/>
      <c r="L182" s="12"/>
      <c r="N182" s="12"/>
      <c r="P182" s="1"/>
    </row>
    <row r="183" spans="8:16" x14ac:dyDescent="0.25">
      <c r="H183" s="12"/>
      <c r="J183" s="12"/>
      <c r="L183" s="12"/>
      <c r="N183" s="12"/>
      <c r="P183" s="1"/>
    </row>
    <row r="184" spans="8:16" x14ac:dyDescent="0.25">
      <c r="H184" s="12"/>
      <c r="J184" s="12"/>
      <c r="L184" s="12"/>
      <c r="N184" s="12"/>
      <c r="P184" s="1"/>
    </row>
    <row r="185" spans="8:16" x14ac:dyDescent="0.25">
      <c r="H185" s="12"/>
      <c r="J185" s="12"/>
      <c r="L185" s="12"/>
      <c r="N185" s="12"/>
      <c r="P185" s="1"/>
    </row>
    <row r="186" spans="8:16" x14ac:dyDescent="0.25">
      <c r="H186" s="12"/>
      <c r="J186" s="12"/>
      <c r="L186" s="12"/>
      <c r="N186" s="12"/>
      <c r="P186" s="1"/>
    </row>
    <row r="187" spans="8:16" x14ac:dyDescent="0.25">
      <c r="H187" s="12"/>
      <c r="J187" s="12"/>
      <c r="L187" s="12"/>
      <c r="N187" s="12"/>
      <c r="P187" s="1"/>
    </row>
    <row r="188" spans="8:16" x14ac:dyDescent="0.25">
      <c r="H188" s="12"/>
      <c r="J188" s="12"/>
      <c r="L188" s="12"/>
      <c r="N188" s="12"/>
      <c r="P188" s="1"/>
    </row>
    <row r="189" spans="8:16" x14ac:dyDescent="0.25">
      <c r="H189" s="12"/>
      <c r="J189" s="12"/>
      <c r="L189" s="12"/>
      <c r="N189" s="12"/>
      <c r="P189" s="1"/>
    </row>
    <row r="190" spans="8:16" x14ac:dyDescent="0.25">
      <c r="H190" s="12"/>
      <c r="J190" s="12"/>
      <c r="L190" s="12"/>
      <c r="N190" s="12"/>
      <c r="P190" s="1"/>
    </row>
    <row r="191" spans="8:16" x14ac:dyDescent="0.25">
      <c r="H191" s="12"/>
      <c r="J191" s="12"/>
      <c r="L191" s="12"/>
      <c r="N191" s="12"/>
      <c r="P191" s="1"/>
    </row>
    <row r="192" spans="8:16" x14ac:dyDescent="0.25">
      <c r="H192" s="12"/>
      <c r="J192" s="12"/>
      <c r="L192" s="12"/>
      <c r="N192" s="12"/>
      <c r="P192" s="1"/>
    </row>
    <row r="193" spans="8:16" x14ac:dyDescent="0.25">
      <c r="H193" s="12"/>
      <c r="J193" s="12"/>
      <c r="L193" s="12"/>
      <c r="N193" s="12"/>
      <c r="P193" s="1"/>
    </row>
    <row r="194" spans="8:16" x14ac:dyDescent="0.25">
      <c r="H194" s="12"/>
      <c r="J194" s="12"/>
      <c r="L194" s="12"/>
      <c r="N194" s="12"/>
      <c r="P194" s="1"/>
    </row>
    <row r="195" spans="8:16" x14ac:dyDescent="0.25">
      <c r="H195" s="12"/>
      <c r="J195" s="12"/>
      <c r="L195" s="12"/>
      <c r="N195" s="12"/>
      <c r="P195" s="1"/>
    </row>
    <row r="196" spans="8:16" x14ac:dyDescent="0.25">
      <c r="H196" s="12"/>
      <c r="J196" s="12"/>
      <c r="L196" s="12"/>
      <c r="N196" s="12"/>
      <c r="P196" s="1"/>
    </row>
    <row r="197" spans="8:16" x14ac:dyDescent="0.25">
      <c r="H197" s="12"/>
      <c r="J197" s="12"/>
      <c r="L197" s="12"/>
      <c r="N197" s="12"/>
      <c r="P197" s="1"/>
    </row>
    <row r="198" spans="8:16" x14ac:dyDescent="0.25">
      <c r="H198" s="12"/>
      <c r="J198" s="12"/>
      <c r="L198" s="12"/>
      <c r="N198" s="12"/>
      <c r="P198" s="1"/>
    </row>
    <row r="199" spans="8:16" x14ac:dyDescent="0.25">
      <c r="H199" s="12"/>
      <c r="J199" s="12"/>
      <c r="L199" s="12"/>
      <c r="N199" s="12"/>
      <c r="P199" s="1"/>
    </row>
    <row r="200" spans="8:16" x14ac:dyDescent="0.25">
      <c r="H200" s="12"/>
      <c r="J200" s="12"/>
      <c r="L200" s="12"/>
      <c r="N200" s="12"/>
      <c r="P200" s="1"/>
    </row>
    <row r="201" spans="8:16" x14ac:dyDescent="0.25">
      <c r="H201" s="12"/>
      <c r="J201" s="12"/>
      <c r="L201" s="12"/>
      <c r="N201" s="12"/>
      <c r="P201" s="1"/>
    </row>
    <row r="202" spans="8:16" x14ac:dyDescent="0.25">
      <c r="H202" s="12"/>
      <c r="J202" s="12"/>
      <c r="L202" s="12"/>
      <c r="N202" s="12"/>
      <c r="P202" s="1"/>
    </row>
    <row r="203" spans="8:16" x14ac:dyDescent="0.25">
      <c r="H203" s="12"/>
      <c r="J203" s="12"/>
      <c r="L203" s="12"/>
      <c r="N203" s="12"/>
      <c r="P203" s="1"/>
    </row>
    <row r="204" spans="8:16" x14ac:dyDescent="0.25">
      <c r="H204" s="12"/>
      <c r="J204" s="12"/>
      <c r="L204" s="12"/>
      <c r="N204" s="12"/>
      <c r="P204" s="1"/>
    </row>
    <row r="205" spans="8:16" x14ac:dyDescent="0.25">
      <c r="H205" s="12"/>
      <c r="J205" s="12"/>
      <c r="L205" s="12"/>
      <c r="N205" s="12"/>
      <c r="P205" s="1"/>
    </row>
    <row r="206" spans="8:16" x14ac:dyDescent="0.25">
      <c r="H206" s="12"/>
      <c r="J206" s="12"/>
      <c r="L206" s="12"/>
      <c r="N206" s="12"/>
      <c r="P206" s="1"/>
    </row>
    <row r="207" spans="8:16" x14ac:dyDescent="0.25">
      <c r="H207" s="12"/>
      <c r="J207" s="12"/>
      <c r="L207" s="12"/>
      <c r="N207" s="12"/>
      <c r="P207" s="1"/>
    </row>
    <row r="208" spans="8:16" x14ac:dyDescent="0.25">
      <c r="H208" s="12"/>
      <c r="J208" s="12"/>
      <c r="L208" s="12"/>
      <c r="N208" s="12"/>
      <c r="P208" s="1"/>
    </row>
    <row r="209" spans="8:16" x14ac:dyDescent="0.25">
      <c r="H209" s="12"/>
      <c r="J209" s="12"/>
      <c r="L209" s="12"/>
      <c r="N209" s="12"/>
      <c r="P209" s="1"/>
    </row>
    <row r="210" spans="8:16" x14ac:dyDescent="0.25">
      <c r="H210" s="12"/>
      <c r="J210" s="12"/>
      <c r="L210" s="12"/>
      <c r="N210" s="12"/>
      <c r="P210" s="1"/>
    </row>
    <row r="211" spans="8:16" x14ac:dyDescent="0.25">
      <c r="H211" s="12"/>
      <c r="J211" s="12"/>
      <c r="L211" s="12"/>
      <c r="N211" s="12"/>
      <c r="P211" s="1"/>
    </row>
    <row r="212" spans="8:16" x14ac:dyDescent="0.25">
      <c r="H212" s="12"/>
      <c r="J212" s="12"/>
      <c r="L212" s="12"/>
      <c r="N212" s="12"/>
      <c r="P212" s="1"/>
    </row>
    <row r="213" spans="8:16" x14ac:dyDescent="0.25">
      <c r="H213" s="12"/>
      <c r="J213" s="12"/>
      <c r="L213" s="12"/>
      <c r="N213" s="12"/>
      <c r="P213" s="1"/>
    </row>
    <row r="214" spans="8:16" x14ac:dyDescent="0.25">
      <c r="H214" s="12"/>
      <c r="J214" s="12"/>
      <c r="L214" s="12"/>
      <c r="N214" s="12"/>
      <c r="P214" s="1"/>
    </row>
    <row r="215" spans="8:16" x14ac:dyDescent="0.25">
      <c r="H215" s="12"/>
      <c r="J215" s="12"/>
      <c r="L215" s="12"/>
      <c r="N215" s="12"/>
      <c r="P215" s="1"/>
    </row>
    <row r="216" spans="8:16" x14ac:dyDescent="0.25">
      <c r="H216" s="12"/>
      <c r="J216" s="12"/>
      <c r="L216" s="12"/>
      <c r="N216" s="12"/>
      <c r="P216" s="1"/>
    </row>
    <row r="217" spans="8:16" x14ac:dyDescent="0.25">
      <c r="H217" s="12"/>
      <c r="J217" s="12"/>
      <c r="L217" s="12"/>
      <c r="N217" s="12"/>
      <c r="P217" s="1"/>
    </row>
    <row r="218" spans="8:16" x14ac:dyDescent="0.25">
      <c r="H218" s="12"/>
      <c r="J218" s="12"/>
      <c r="L218" s="12"/>
      <c r="N218" s="12"/>
      <c r="P218" s="1"/>
    </row>
    <row r="219" spans="8:16" x14ac:dyDescent="0.25">
      <c r="H219" s="12"/>
      <c r="J219" s="12"/>
      <c r="L219" s="12"/>
      <c r="N219" s="12"/>
      <c r="P219" s="1"/>
    </row>
    <row r="220" spans="8:16" x14ac:dyDescent="0.25">
      <c r="H220" s="12"/>
      <c r="J220" s="12"/>
      <c r="L220" s="12"/>
      <c r="N220" s="12"/>
      <c r="P220" s="1"/>
    </row>
    <row r="221" spans="8:16" x14ac:dyDescent="0.25">
      <c r="H221" s="12"/>
      <c r="J221" s="12"/>
      <c r="L221" s="12"/>
      <c r="N221" s="12"/>
      <c r="P221" s="1"/>
    </row>
    <row r="222" spans="8:16" x14ac:dyDescent="0.25">
      <c r="H222" s="12"/>
      <c r="J222" s="12"/>
      <c r="L222" s="12"/>
      <c r="N222" s="12"/>
      <c r="P222" s="1"/>
    </row>
    <row r="223" spans="8:16" x14ac:dyDescent="0.25">
      <c r="H223" s="12"/>
      <c r="J223" s="12"/>
      <c r="L223" s="12"/>
      <c r="N223" s="12"/>
      <c r="P223" s="1"/>
    </row>
    <row r="224" spans="8:16" x14ac:dyDescent="0.25">
      <c r="H224" s="12"/>
      <c r="J224" s="12"/>
      <c r="L224" s="12"/>
      <c r="N224" s="12"/>
      <c r="P224" s="1"/>
    </row>
    <row r="225" spans="8:16" x14ac:dyDescent="0.25">
      <c r="H225" s="12"/>
      <c r="J225" s="12"/>
      <c r="L225" s="12"/>
      <c r="N225" s="12"/>
      <c r="P225" s="1"/>
    </row>
    <row r="226" spans="8:16" x14ac:dyDescent="0.25">
      <c r="H226" s="12"/>
      <c r="J226" s="12"/>
      <c r="L226" s="12"/>
      <c r="N226" s="12"/>
      <c r="P226" s="1"/>
    </row>
    <row r="227" spans="8:16" x14ac:dyDescent="0.25">
      <c r="H227" s="12"/>
      <c r="J227" s="12"/>
      <c r="L227" s="12"/>
      <c r="N227" s="12"/>
      <c r="P227" s="1"/>
    </row>
    <row r="228" spans="8:16" x14ac:dyDescent="0.25">
      <c r="H228" s="12"/>
      <c r="J228" s="12"/>
      <c r="L228" s="12"/>
      <c r="N228" s="12"/>
      <c r="P228" s="1"/>
    </row>
    <row r="229" spans="8:16" x14ac:dyDescent="0.25">
      <c r="H229" s="12"/>
      <c r="J229" s="12"/>
      <c r="L229" s="12"/>
      <c r="N229" s="12"/>
      <c r="P229" s="1"/>
    </row>
    <row r="230" spans="8:16" x14ac:dyDescent="0.25">
      <c r="H230" s="12"/>
      <c r="J230" s="12"/>
      <c r="L230" s="12"/>
      <c r="N230" s="12"/>
      <c r="P230" s="1"/>
    </row>
    <row r="231" spans="8:16" x14ac:dyDescent="0.25">
      <c r="H231" s="12"/>
      <c r="J231" s="12"/>
      <c r="L231" s="12"/>
      <c r="N231" s="12"/>
      <c r="P231" s="1"/>
    </row>
    <row r="232" spans="8:16" x14ac:dyDescent="0.25">
      <c r="H232" s="12"/>
      <c r="J232" s="12"/>
      <c r="L232" s="12"/>
      <c r="N232" s="12"/>
      <c r="P232" s="1"/>
    </row>
    <row r="233" spans="8:16" x14ac:dyDescent="0.25">
      <c r="H233" s="12"/>
      <c r="J233" s="12"/>
      <c r="L233" s="12"/>
      <c r="N233" s="12"/>
      <c r="P233" s="1"/>
    </row>
    <row r="234" spans="8:16" x14ac:dyDescent="0.25">
      <c r="H234" s="12"/>
      <c r="J234" s="12"/>
      <c r="L234" s="12"/>
      <c r="N234" s="12"/>
      <c r="P234" s="1"/>
    </row>
    <row r="235" spans="8:16" x14ac:dyDescent="0.25">
      <c r="H235" s="12"/>
      <c r="J235" s="12"/>
      <c r="L235" s="12"/>
      <c r="N235" s="12"/>
      <c r="P235" s="1"/>
    </row>
    <row r="236" spans="8:16" x14ac:dyDescent="0.25">
      <c r="H236" s="12"/>
      <c r="J236" s="12"/>
      <c r="L236" s="12"/>
      <c r="N236" s="12"/>
      <c r="P236" s="1"/>
    </row>
    <row r="237" spans="8:16" x14ac:dyDescent="0.25">
      <c r="H237" s="12"/>
      <c r="J237" s="12"/>
      <c r="L237" s="12"/>
      <c r="N237" s="12"/>
      <c r="P237" s="1"/>
    </row>
    <row r="238" spans="8:16" x14ac:dyDescent="0.25">
      <c r="H238" s="12"/>
      <c r="J238" s="12"/>
      <c r="L238" s="12"/>
      <c r="N238" s="12"/>
      <c r="P238" s="1"/>
    </row>
    <row r="239" spans="8:16" x14ac:dyDescent="0.25">
      <c r="H239" s="12"/>
      <c r="J239" s="12"/>
      <c r="L239" s="12"/>
      <c r="N239" s="12"/>
      <c r="P239" s="1"/>
    </row>
    <row r="240" spans="8:16" x14ac:dyDescent="0.25">
      <c r="H240" s="12"/>
      <c r="J240" s="12"/>
      <c r="L240" s="12"/>
      <c r="N240" s="12"/>
      <c r="P240" s="1"/>
    </row>
    <row r="241" spans="8:16" x14ac:dyDescent="0.25">
      <c r="H241" s="12"/>
      <c r="J241" s="12"/>
      <c r="L241" s="12"/>
      <c r="N241" s="12"/>
      <c r="P241" s="1"/>
    </row>
    <row r="242" spans="8:16" x14ac:dyDescent="0.25">
      <c r="H242" s="12"/>
      <c r="J242" s="12"/>
      <c r="L242" s="12"/>
      <c r="N242" s="12"/>
      <c r="P242" s="1"/>
    </row>
    <row r="243" spans="8:16" x14ac:dyDescent="0.25">
      <c r="H243" s="12"/>
      <c r="J243" s="12"/>
      <c r="L243" s="12"/>
      <c r="N243" s="12"/>
      <c r="P243" s="1"/>
    </row>
    <row r="244" spans="8:16" x14ac:dyDescent="0.25">
      <c r="H244" s="12"/>
      <c r="J244" s="12"/>
      <c r="L244" s="12"/>
      <c r="N244" s="12"/>
      <c r="P244" s="1"/>
    </row>
    <row r="245" spans="8:16" x14ac:dyDescent="0.25">
      <c r="H245" s="12"/>
      <c r="J245" s="12"/>
      <c r="L245" s="12"/>
      <c r="N245" s="12"/>
      <c r="P245" s="1"/>
    </row>
    <row r="246" spans="8:16" x14ac:dyDescent="0.25">
      <c r="H246" s="12"/>
      <c r="J246" s="12"/>
      <c r="L246" s="12"/>
      <c r="N246" s="12"/>
      <c r="P246" s="1"/>
    </row>
    <row r="247" spans="8:16" x14ac:dyDescent="0.25">
      <c r="H247" s="12"/>
      <c r="J247" s="12"/>
      <c r="L247" s="12"/>
      <c r="N247" s="12"/>
      <c r="P247" s="1"/>
    </row>
    <row r="248" spans="8:16" x14ac:dyDescent="0.25">
      <c r="H248" s="12"/>
      <c r="J248" s="12"/>
      <c r="L248" s="12"/>
      <c r="N248" s="12"/>
      <c r="P248" s="1"/>
    </row>
    <row r="249" spans="8:16" x14ac:dyDescent="0.25">
      <c r="H249" s="12"/>
      <c r="J249" s="12"/>
      <c r="L249" s="12"/>
      <c r="N249" s="12"/>
      <c r="P249" s="1"/>
    </row>
    <row r="250" spans="8:16" x14ac:dyDescent="0.25">
      <c r="H250" s="12"/>
      <c r="J250" s="12"/>
      <c r="L250" s="12"/>
      <c r="N250" s="12"/>
      <c r="P250" s="1"/>
    </row>
    <row r="251" spans="8:16" x14ac:dyDescent="0.25">
      <c r="H251" s="12"/>
      <c r="J251" s="12"/>
      <c r="L251" s="12"/>
      <c r="N251" s="12"/>
      <c r="P251" s="1"/>
    </row>
    <row r="252" spans="8:16" x14ac:dyDescent="0.25">
      <c r="H252" s="12"/>
      <c r="J252" s="12"/>
      <c r="L252" s="12"/>
      <c r="N252" s="12"/>
      <c r="P252" s="1"/>
    </row>
    <row r="253" spans="8:16" x14ac:dyDescent="0.25">
      <c r="H253" s="12"/>
      <c r="J253" s="12"/>
      <c r="L253" s="12"/>
      <c r="N253" s="12"/>
      <c r="P253" s="1"/>
    </row>
    <row r="254" spans="8:16" x14ac:dyDescent="0.25">
      <c r="H254" s="12"/>
      <c r="J254" s="12"/>
      <c r="L254" s="12"/>
      <c r="N254" s="12"/>
      <c r="P254" s="1"/>
    </row>
    <row r="255" spans="8:16" x14ac:dyDescent="0.25">
      <c r="H255" s="12"/>
      <c r="J255" s="12"/>
      <c r="L255" s="12"/>
      <c r="N255" s="12"/>
      <c r="P255" s="1"/>
    </row>
    <row r="256" spans="8:16" x14ac:dyDescent="0.25">
      <c r="H256" s="12"/>
      <c r="J256" s="12"/>
      <c r="L256" s="12"/>
      <c r="N256" s="12"/>
      <c r="P256" s="1"/>
    </row>
    <row r="257" spans="8:16" x14ac:dyDescent="0.25">
      <c r="H257" s="12"/>
      <c r="J257" s="12"/>
      <c r="L257" s="12"/>
      <c r="N257" s="12"/>
      <c r="P257" s="1"/>
    </row>
    <row r="258" spans="8:16" x14ac:dyDescent="0.25">
      <c r="H258" s="12"/>
      <c r="J258" s="12"/>
      <c r="L258" s="12"/>
      <c r="N258" s="12"/>
      <c r="P258" s="1"/>
    </row>
    <row r="259" spans="8:16" x14ac:dyDescent="0.25">
      <c r="H259" s="12"/>
      <c r="J259" s="12"/>
      <c r="L259" s="12"/>
      <c r="N259" s="12"/>
      <c r="P259" s="1"/>
    </row>
    <row r="260" spans="8:16" x14ac:dyDescent="0.25">
      <c r="H260" s="12"/>
      <c r="J260" s="12"/>
      <c r="L260" s="12"/>
      <c r="N260" s="12"/>
      <c r="P260" s="1"/>
    </row>
    <row r="261" spans="8:16" x14ac:dyDescent="0.25">
      <c r="H261" s="12"/>
      <c r="J261" s="12"/>
      <c r="L261" s="12"/>
      <c r="N261" s="12"/>
      <c r="P261" s="1"/>
    </row>
    <row r="262" spans="8:16" x14ac:dyDescent="0.25">
      <c r="H262" s="12"/>
      <c r="J262" s="12"/>
      <c r="L262" s="12"/>
      <c r="N262" s="12"/>
      <c r="P262" s="1"/>
    </row>
    <row r="263" spans="8:16" x14ac:dyDescent="0.25">
      <c r="H263" s="12"/>
      <c r="J263" s="12"/>
      <c r="L263" s="12"/>
      <c r="N263" s="12"/>
      <c r="P263" s="1"/>
    </row>
    <row r="264" spans="8:16" x14ac:dyDescent="0.25">
      <c r="H264" s="12"/>
      <c r="J264" s="12"/>
      <c r="L264" s="12"/>
      <c r="N264" s="12"/>
      <c r="P264" s="1"/>
    </row>
    <row r="265" spans="8:16" x14ac:dyDescent="0.25">
      <c r="H265" s="12"/>
      <c r="J265" s="12"/>
      <c r="L265" s="12"/>
      <c r="N265" s="12"/>
      <c r="P265" s="1"/>
    </row>
    <row r="266" spans="8:16" x14ac:dyDescent="0.25">
      <c r="H266" s="12"/>
      <c r="J266" s="12"/>
      <c r="L266" s="12"/>
      <c r="N266" s="12"/>
      <c r="P266" s="1"/>
    </row>
    <row r="267" spans="8:16" x14ac:dyDescent="0.25">
      <c r="H267" s="12"/>
      <c r="J267" s="12"/>
      <c r="L267" s="12"/>
      <c r="N267" s="12"/>
      <c r="P267" s="1"/>
    </row>
    <row r="268" spans="8:16" x14ac:dyDescent="0.25">
      <c r="H268" s="12"/>
      <c r="J268" s="12"/>
      <c r="L268" s="12"/>
      <c r="N268" s="12"/>
      <c r="P268" s="1"/>
    </row>
    <row r="269" spans="8:16" x14ac:dyDescent="0.25">
      <c r="H269" s="12"/>
      <c r="J269" s="12"/>
      <c r="L269" s="12"/>
      <c r="N269" s="12"/>
      <c r="P269" s="1"/>
    </row>
    <row r="270" spans="8:16" x14ac:dyDescent="0.25">
      <c r="H270" s="12"/>
      <c r="J270" s="12"/>
      <c r="L270" s="12"/>
      <c r="N270" s="12"/>
      <c r="P270" s="1"/>
    </row>
    <row r="271" spans="8:16" x14ac:dyDescent="0.25">
      <c r="H271" s="12"/>
      <c r="J271" s="12"/>
      <c r="L271" s="12"/>
      <c r="N271" s="12"/>
      <c r="P271" s="1"/>
    </row>
    <row r="272" spans="8:16" x14ac:dyDescent="0.25">
      <c r="H272" s="12"/>
      <c r="J272" s="12"/>
      <c r="L272" s="12"/>
      <c r="N272" s="12"/>
      <c r="P272" s="1"/>
    </row>
    <row r="273" spans="8:16" x14ac:dyDescent="0.25">
      <c r="H273" s="12"/>
      <c r="J273" s="12"/>
      <c r="L273" s="12"/>
      <c r="N273" s="12"/>
      <c r="P273" s="1"/>
    </row>
    <row r="274" spans="8:16" x14ac:dyDescent="0.25">
      <c r="H274" s="12"/>
      <c r="J274" s="12"/>
      <c r="L274" s="12"/>
      <c r="N274" s="12"/>
      <c r="P274" s="1"/>
    </row>
    <row r="275" spans="8:16" x14ac:dyDescent="0.25">
      <c r="H275" s="12"/>
      <c r="J275" s="12"/>
      <c r="L275" s="12"/>
      <c r="N275" s="12"/>
      <c r="P275" s="1"/>
    </row>
    <row r="276" spans="8:16" x14ac:dyDescent="0.25">
      <c r="H276" s="12"/>
      <c r="J276" s="12"/>
      <c r="L276" s="12"/>
      <c r="N276" s="12"/>
      <c r="P276" s="1"/>
    </row>
    <row r="277" spans="8:16" x14ac:dyDescent="0.25">
      <c r="H277" s="12"/>
      <c r="J277" s="12"/>
      <c r="L277" s="12"/>
      <c r="N277" s="12"/>
      <c r="P277" s="1"/>
    </row>
    <row r="278" spans="8:16" x14ac:dyDescent="0.25">
      <c r="H278" s="12"/>
      <c r="J278" s="12"/>
      <c r="L278" s="12"/>
      <c r="N278" s="12"/>
      <c r="P278" s="1"/>
    </row>
    <row r="279" spans="8:16" x14ac:dyDescent="0.25">
      <c r="H279" s="12"/>
      <c r="J279" s="12"/>
      <c r="L279" s="12"/>
      <c r="N279" s="12"/>
      <c r="P279" s="1"/>
    </row>
    <row r="280" spans="8:16" x14ac:dyDescent="0.25">
      <c r="H280" s="12"/>
      <c r="J280" s="12"/>
      <c r="L280" s="12"/>
      <c r="N280" s="12"/>
      <c r="P280" s="1"/>
    </row>
    <row r="281" spans="8:16" x14ac:dyDescent="0.25">
      <c r="H281" s="12"/>
      <c r="J281" s="12"/>
      <c r="L281" s="12"/>
      <c r="N281" s="12"/>
      <c r="P281" s="1"/>
    </row>
    <row r="282" spans="8:16" x14ac:dyDescent="0.25">
      <c r="H282" s="12"/>
      <c r="J282" s="12"/>
      <c r="L282" s="12"/>
      <c r="N282" s="12"/>
      <c r="P282" s="1"/>
    </row>
    <row r="283" spans="8:16" x14ac:dyDescent="0.25">
      <c r="H283" s="12"/>
      <c r="J283" s="12"/>
      <c r="L283" s="12"/>
      <c r="N283" s="12"/>
      <c r="P283" s="1"/>
    </row>
    <row r="284" spans="8:16" x14ac:dyDescent="0.25">
      <c r="H284" s="12"/>
      <c r="J284" s="12"/>
      <c r="L284" s="12"/>
      <c r="N284" s="12"/>
      <c r="P284" s="1"/>
    </row>
    <row r="285" spans="8:16" x14ac:dyDescent="0.25">
      <c r="H285" s="12"/>
      <c r="J285" s="12"/>
      <c r="L285" s="12"/>
      <c r="N285" s="12"/>
      <c r="P285" s="1"/>
    </row>
    <row r="286" spans="8:16" x14ac:dyDescent="0.25">
      <c r="H286" s="12"/>
      <c r="J286" s="12"/>
      <c r="L286" s="12"/>
      <c r="N286" s="12"/>
      <c r="P286" s="1"/>
    </row>
    <row r="287" spans="8:16" x14ac:dyDescent="0.25">
      <c r="H287" s="12"/>
      <c r="J287" s="12"/>
      <c r="L287" s="12"/>
      <c r="N287" s="12"/>
      <c r="P287" s="1"/>
    </row>
    <row r="288" spans="8:16" x14ac:dyDescent="0.25">
      <c r="H288" s="12"/>
      <c r="J288" s="12"/>
      <c r="L288" s="12"/>
      <c r="N288" s="12"/>
      <c r="P288" s="1"/>
    </row>
    <row r="289" spans="8:16" x14ac:dyDescent="0.25">
      <c r="H289" s="12"/>
      <c r="J289" s="12"/>
      <c r="L289" s="12"/>
      <c r="N289" s="12"/>
      <c r="P289" s="1"/>
    </row>
    <row r="290" spans="8:16" x14ac:dyDescent="0.25">
      <c r="H290" s="12"/>
      <c r="J290" s="12"/>
      <c r="L290" s="12"/>
      <c r="N290" s="12"/>
      <c r="P290" s="1"/>
    </row>
    <row r="291" spans="8:16" x14ac:dyDescent="0.25">
      <c r="H291" s="12"/>
      <c r="J291" s="12"/>
      <c r="L291" s="12"/>
      <c r="N291" s="12"/>
      <c r="P291" s="1"/>
    </row>
    <row r="292" spans="8:16" x14ac:dyDescent="0.25">
      <c r="H292" s="12"/>
      <c r="J292" s="12"/>
      <c r="L292" s="12"/>
      <c r="N292" s="12"/>
      <c r="P292" s="1"/>
    </row>
    <row r="293" spans="8:16" x14ac:dyDescent="0.25">
      <c r="H293" s="12"/>
      <c r="J293" s="12"/>
      <c r="L293" s="12"/>
      <c r="N293" s="12"/>
      <c r="P293" s="1"/>
    </row>
    <row r="294" spans="8:16" x14ac:dyDescent="0.25">
      <c r="H294" s="12"/>
      <c r="J294" s="12"/>
      <c r="L294" s="12"/>
      <c r="N294" s="12"/>
      <c r="P294" s="1"/>
    </row>
    <row r="295" spans="8:16" x14ac:dyDescent="0.25">
      <c r="H295" s="12"/>
      <c r="J295" s="12"/>
      <c r="L295" s="12"/>
      <c r="N295" s="12"/>
      <c r="P295" s="1"/>
    </row>
    <row r="296" spans="8:16" x14ac:dyDescent="0.25">
      <c r="H296" s="12"/>
      <c r="J296" s="12"/>
      <c r="L296" s="12"/>
      <c r="N296" s="12"/>
      <c r="P296" s="1"/>
    </row>
    <row r="297" spans="8:16" x14ac:dyDescent="0.25">
      <c r="H297" s="12"/>
      <c r="J297" s="12"/>
      <c r="L297" s="12"/>
      <c r="N297" s="12"/>
      <c r="P297" s="1"/>
    </row>
    <row r="298" spans="8:16" x14ac:dyDescent="0.25">
      <c r="H298" s="12"/>
      <c r="J298" s="12"/>
      <c r="L298" s="12"/>
      <c r="N298" s="12"/>
      <c r="P298" s="1"/>
    </row>
    <row r="299" spans="8:16" x14ac:dyDescent="0.25">
      <c r="H299" s="12"/>
      <c r="J299" s="12"/>
      <c r="L299" s="12"/>
      <c r="N299" s="12"/>
      <c r="P299" s="1"/>
    </row>
    <row r="300" spans="8:16" x14ac:dyDescent="0.25">
      <c r="H300" s="12"/>
      <c r="J300" s="12"/>
      <c r="L300" s="12"/>
      <c r="N300" s="12"/>
      <c r="P300" s="1"/>
    </row>
    <row r="301" spans="8:16" x14ac:dyDescent="0.25">
      <c r="H301" s="12"/>
      <c r="J301" s="12"/>
      <c r="L301" s="12"/>
      <c r="N301" s="12"/>
      <c r="P301" s="1"/>
    </row>
    <row r="302" spans="8:16" x14ac:dyDescent="0.25">
      <c r="H302" s="12"/>
      <c r="J302" s="12"/>
      <c r="L302" s="12"/>
      <c r="N302" s="12"/>
      <c r="P302" s="1"/>
    </row>
    <row r="303" spans="8:16" x14ac:dyDescent="0.25">
      <c r="H303" s="12"/>
      <c r="J303" s="12"/>
      <c r="L303" s="12"/>
      <c r="N303" s="12"/>
      <c r="P303" s="1"/>
    </row>
    <row r="304" spans="8:16" x14ac:dyDescent="0.25">
      <c r="H304" s="12"/>
      <c r="J304" s="12"/>
      <c r="L304" s="12"/>
      <c r="N304" s="12"/>
      <c r="P304" s="1"/>
    </row>
    <row r="305" spans="8:16" x14ac:dyDescent="0.25">
      <c r="H305" s="12"/>
      <c r="J305" s="12"/>
      <c r="L305" s="12"/>
      <c r="N305" s="12"/>
      <c r="P305" s="1"/>
    </row>
    <row r="306" spans="8:16" x14ac:dyDescent="0.25">
      <c r="H306" s="12"/>
      <c r="J306" s="12"/>
      <c r="L306" s="12"/>
      <c r="N306" s="12"/>
      <c r="P306" s="1"/>
    </row>
    <row r="307" spans="8:16" x14ac:dyDescent="0.25">
      <c r="H307" s="12"/>
      <c r="J307" s="12"/>
      <c r="L307" s="12"/>
      <c r="N307" s="12"/>
      <c r="P307" s="1"/>
    </row>
    <row r="308" spans="8:16" x14ac:dyDescent="0.25">
      <c r="H308" s="12"/>
      <c r="J308" s="12"/>
      <c r="L308" s="12"/>
      <c r="N308" s="12"/>
      <c r="P308" s="1"/>
    </row>
    <row r="309" spans="8:16" x14ac:dyDescent="0.25">
      <c r="H309" s="12"/>
      <c r="J309" s="12"/>
      <c r="L309" s="12"/>
      <c r="N309" s="12"/>
      <c r="P309" s="1"/>
    </row>
    <row r="310" spans="8:16" x14ac:dyDescent="0.25">
      <c r="H310" s="12"/>
      <c r="J310" s="12"/>
      <c r="L310" s="12"/>
      <c r="N310" s="12"/>
      <c r="P310" s="1"/>
    </row>
    <row r="311" spans="8:16" x14ac:dyDescent="0.25">
      <c r="H311" s="12"/>
      <c r="J311" s="12"/>
      <c r="L311" s="12"/>
      <c r="N311" s="12"/>
      <c r="P311" s="1"/>
    </row>
    <row r="312" spans="8:16" x14ac:dyDescent="0.25">
      <c r="H312" s="12"/>
      <c r="J312" s="12"/>
      <c r="L312" s="12"/>
      <c r="N312" s="12"/>
      <c r="P312" s="1"/>
    </row>
    <row r="313" spans="8:16" x14ac:dyDescent="0.25">
      <c r="H313" s="12"/>
      <c r="J313" s="12"/>
      <c r="L313" s="12"/>
      <c r="N313" s="12"/>
      <c r="P313" s="1"/>
    </row>
    <row r="314" spans="8:16" x14ac:dyDescent="0.25">
      <c r="H314" s="12"/>
      <c r="J314" s="12"/>
      <c r="L314" s="12"/>
      <c r="N314" s="12"/>
      <c r="P314" s="1"/>
    </row>
    <row r="315" spans="8:16" x14ac:dyDescent="0.25">
      <c r="H315" s="12"/>
      <c r="J315" s="12"/>
      <c r="L315" s="12"/>
      <c r="N315" s="12"/>
      <c r="P315" s="1"/>
    </row>
    <row r="316" spans="8:16" x14ac:dyDescent="0.25">
      <c r="H316" s="12"/>
      <c r="J316" s="12"/>
      <c r="L316" s="12"/>
      <c r="N316" s="12"/>
      <c r="P316" s="1"/>
    </row>
    <row r="317" spans="8:16" x14ac:dyDescent="0.25">
      <c r="H317" s="12"/>
      <c r="J317" s="12"/>
      <c r="L317" s="12"/>
      <c r="N317" s="12"/>
      <c r="P317" s="1"/>
    </row>
    <row r="318" spans="8:16" x14ac:dyDescent="0.25">
      <c r="H318" s="12"/>
      <c r="J318" s="12"/>
      <c r="L318" s="12"/>
      <c r="N318" s="12"/>
      <c r="P318" s="1"/>
    </row>
    <row r="319" spans="8:16" x14ac:dyDescent="0.25">
      <c r="H319" s="12"/>
      <c r="J319" s="12"/>
      <c r="L319" s="12"/>
      <c r="N319" s="12"/>
      <c r="P319" s="1"/>
    </row>
    <row r="320" spans="8:16" x14ac:dyDescent="0.25">
      <c r="H320" s="12"/>
      <c r="J320" s="12"/>
      <c r="L320" s="12"/>
      <c r="N320" s="12"/>
      <c r="P320" s="1"/>
    </row>
    <row r="321" spans="8:16" x14ac:dyDescent="0.25">
      <c r="H321" s="12"/>
      <c r="J321" s="12"/>
      <c r="L321" s="12"/>
      <c r="N321" s="12"/>
      <c r="P321" s="1"/>
    </row>
    <row r="322" spans="8:16" x14ac:dyDescent="0.25">
      <c r="H322" s="12"/>
      <c r="J322" s="12"/>
      <c r="L322" s="12"/>
      <c r="N322" s="12"/>
      <c r="P322" s="1"/>
    </row>
    <row r="323" spans="8:16" x14ac:dyDescent="0.25">
      <c r="H323" s="12"/>
      <c r="J323" s="12"/>
      <c r="L323" s="12"/>
      <c r="N323" s="12"/>
      <c r="P323" s="1"/>
    </row>
    <row r="324" spans="8:16" x14ac:dyDescent="0.25">
      <c r="H324" s="12"/>
      <c r="J324" s="12"/>
      <c r="L324" s="12"/>
      <c r="N324" s="12"/>
      <c r="P324" s="1"/>
    </row>
    <row r="325" spans="8:16" x14ac:dyDescent="0.25">
      <c r="H325" s="12"/>
      <c r="J325" s="12"/>
      <c r="L325" s="12"/>
      <c r="N325" s="12"/>
      <c r="P325" s="1"/>
    </row>
    <row r="326" spans="8:16" x14ac:dyDescent="0.25">
      <c r="H326" s="12"/>
      <c r="J326" s="12"/>
      <c r="L326" s="12"/>
      <c r="N326" s="12"/>
      <c r="P326" s="1"/>
    </row>
    <row r="327" spans="8:16" x14ac:dyDescent="0.25">
      <c r="H327" s="12"/>
      <c r="J327" s="12"/>
      <c r="L327" s="12"/>
      <c r="N327" s="12"/>
      <c r="P327" s="1"/>
    </row>
    <row r="328" spans="8:16" x14ac:dyDescent="0.25">
      <c r="H328" s="12"/>
      <c r="J328" s="12"/>
      <c r="L328" s="12"/>
      <c r="N328" s="12"/>
      <c r="P328" s="1"/>
    </row>
    <row r="329" spans="8:16" x14ac:dyDescent="0.25">
      <c r="H329" s="12"/>
      <c r="J329" s="12"/>
      <c r="L329" s="12"/>
      <c r="N329" s="12"/>
      <c r="P329" s="1"/>
    </row>
    <row r="330" spans="8:16" x14ac:dyDescent="0.25">
      <c r="H330" s="12"/>
      <c r="J330" s="12"/>
      <c r="L330" s="12"/>
      <c r="N330" s="12"/>
      <c r="P330" s="1"/>
    </row>
    <row r="331" spans="8:16" x14ac:dyDescent="0.25">
      <c r="H331" s="12"/>
      <c r="J331" s="12"/>
      <c r="L331" s="12"/>
      <c r="N331" s="12"/>
      <c r="P331" s="1"/>
    </row>
    <row r="332" spans="8:16" x14ac:dyDescent="0.25">
      <c r="H332" s="12"/>
      <c r="J332" s="12"/>
      <c r="L332" s="12"/>
      <c r="N332" s="12"/>
      <c r="P332" s="1"/>
    </row>
    <row r="333" spans="8:16" x14ac:dyDescent="0.25">
      <c r="H333" s="12"/>
      <c r="J333" s="12"/>
      <c r="L333" s="12"/>
      <c r="N333" s="12"/>
      <c r="P333" s="1"/>
    </row>
    <row r="334" spans="8:16" x14ac:dyDescent="0.25">
      <c r="H334" s="12"/>
      <c r="J334" s="12"/>
      <c r="L334" s="12"/>
      <c r="N334" s="12"/>
      <c r="P334" s="1"/>
    </row>
    <row r="335" spans="8:16" x14ac:dyDescent="0.25">
      <c r="H335" s="12"/>
      <c r="J335" s="12"/>
      <c r="L335" s="12"/>
      <c r="N335" s="12"/>
      <c r="P335" s="1"/>
    </row>
    <row r="336" spans="8:16" x14ac:dyDescent="0.25">
      <c r="H336" s="12"/>
      <c r="J336" s="12"/>
      <c r="L336" s="12"/>
      <c r="N336" s="12"/>
      <c r="P336" s="1"/>
    </row>
    <row r="337" spans="8:16" x14ac:dyDescent="0.25">
      <c r="H337" s="12"/>
      <c r="J337" s="12"/>
      <c r="L337" s="12"/>
      <c r="N337" s="12"/>
      <c r="P337" s="1"/>
    </row>
    <row r="338" spans="8:16" x14ac:dyDescent="0.25">
      <c r="H338" s="12"/>
      <c r="J338" s="12"/>
      <c r="L338" s="12"/>
      <c r="N338" s="12"/>
      <c r="P338" s="1"/>
    </row>
    <row r="339" spans="8:16" x14ac:dyDescent="0.25">
      <c r="H339" s="12"/>
      <c r="J339" s="12"/>
      <c r="L339" s="12"/>
      <c r="N339" s="12"/>
      <c r="P339" s="1"/>
    </row>
    <row r="340" spans="8:16" x14ac:dyDescent="0.25">
      <c r="H340" s="12"/>
      <c r="J340" s="12"/>
      <c r="L340" s="12"/>
      <c r="N340" s="12"/>
      <c r="P340" s="1"/>
    </row>
    <row r="341" spans="8:16" x14ac:dyDescent="0.25">
      <c r="H341" s="12"/>
      <c r="J341" s="12"/>
      <c r="L341" s="12"/>
      <c r="N341" s="12"/>
      <c r="P341" s="1"/>
    </row>
    <row r="342" spans="8:16" x14ac:dyDescent="0.25">
      <c r="H342" s="12"/>
      <c r="J342" s="12"/>
      <c r="L342" s="12"/>
      <c r="N342" s="12"/>
      <c r="P342" s="1"/>
    </row>
    <row r="343" spans="8:16" x14ac:dyDescent="0.25">
      <c r="H343" s="12"/>
      <c r="J343" s="12"/>
      <c r="L343" s="12"/>
      <c r="N343" s="12"/>
      <c r="P343" s="1"/>
    </row>
    <row r="344" spans="8:16" x14ac:dyDescent="0.25">
      <c r="H344" s="12"/>
      <c r="J344" s="12"/>
      <c r="L344" s="12"/>
      <c r="N344" s="12"/>
      <c r="P344" s="1"/>
    </row>
    <row r="345" spans="8:16" x14ac:dyDescent="0.25">
      <c r="H345" s="12"/>
      <c r="J345" s="12"/>
      <c r="L345" s="12"/>
      <c r="N345" s="12"/>
      <c r="P345" s="1"/>
    </row>
    <row r="346" spans="8:16" x14ac:dyDescent="0.25">
      <c r="H346" s="12"/>
      <c r="J346" s="12"/>
      <c r="L346" s="12"/>
      <c r="N346" s="12"/>
      <c r="P346" s="1"/>
    </row>
    <row r="347" spans="8:16" x14ac:dyDescent="0.25">
      <c r="H347" s="12"/>
      <c r="J347" s="12"/>
      <c r="L347" s="12"/>
      <c r="N347" s="12"/>
      <c r="P347" s="1"/>
    </row>
    <row r="348" spans="8:16" x14ac:dyDescent="0.25">
      <c r="H348" s="12"/>
      <c r="J348" s="12"/>
      <c r="L348" s="12"/>
      <c r="N348" s="12"/>
      <c r="P348" s="1"/>
    </row>
    <row r="349" spans="8:16" x14ac:dyDescent="0.25">
      <c r="H349" s="12"/>
      <c r="J349" s="12"/>
      <c r="L349" s="12"/>
      <c r="N349" s="12"/>
      <c r="P349" s="1"/>
    </row>
    <row r="350" spans="8:16" x14ac:dyDescent="0.25">
      <c r="H350" s="12"/>
      <c r="J350" s="12"/>
      <c r="L350" s="12"/>
      <c r="N350" s="12"/>
      <c r="P350" s="1"/>
    </row>
    <row r="351" spans="8:16" x14ac:dyDescent="0.25">
      <c r="H351" s="12"/>
      <c r="J351" s="12"/>
      <c r="L351" s="12"/>
      <c r="N351" s="12"/>
      <c r="P351" s="1"/>
    </row>
    <row r="352" spans="8:16" x14ac:dyDescent="0.25">
      <c r="H352" s="12"/>
      <c r="J352" s="12"/>
      <c r="L352" s="12"/>
      <c r="N352" s="12"/>
      <c r="P352" s="1"/>
    </row>
    <row r="353" spans="8:16" x14ac:dyDescent="0.25">
      <c r="H353" s="12"/>
      <c r="J353" s="12"/>
      <c r="L353" s="12"/>
      <c r="N353" s="12"/>
      <c r="P353" s="1"/>
    </row>
    <row r="354" spans="8:16" x14ac:dyDescent="0.25">
      <c r="H354" s="12"/>
      <c r="J354" s="12"/>
      <c r="L354" s="12"/>
      <c r="N354" s="12"/>
      <c r="P354" s="1"/>
    </row>
    <row r="355" spans="8:16" x14ac:dyDescent="0.25">
      <c r="H355" s="12"/>
      <c r="J355" s="12"/>
      <c r="L355" s="12"/>
      <c r="N355" s="12"/>
      <c r="P355" s="1"/>
    </row>
    <row r="356" spans="8:16" x14ac:dyDescent="0.25">
      <c r="H356" s="12"/>
      <c r="J356" s="12"/>
      <c r="L356" s="12"/>
      <c r="N356" s="12"/>
      <c r="P356" s="1"/>
    </row>
    <row r="357" spans="8:16" x14ac:dyDescent="0.25">
      <c r="H357" s="12"/>
      <c r="J357" s="12"/>
      <c r="L357" s="12"/>
      <c r="N357" s="12"/>
      <c r="P357" s="1"/>
    </row>
    <row r="358" spans="8:16" x14ac:dyDescent="0.25">
      <c r="H358" s="12"/>
      <c r="J358" s="12"/>
      <c r="L358" s="12"/>
      <c r="N358" s="12"/>
      <c r="P358" s="1"/>
    </row>
    <row r="359" spans="8:16" x14ac:dyDescent="0.25">
      <c r="H359" s="12"/>
      <c r="J359" s="12"/>
      <c r="L359" s="12"/>
      <c r="N359" s="12"/>
      <c r="P359" s="1"/>
    </row>
    <row r="360" spans="8:16" x14ac:dyDescent="0.25">
      <c r="H360" s="12"/>
      <c r="J360" s="12"/>
      <c r="L360" s="12"/>
      <c r="N360" s="12"/>
      <c r="P360" s="1"/>
    </row>
    <row r="361" spans="8:16" x14ac:dyDescent="0.25">
      <c r="H361" s="12"/>
      <c r="J361" s="12"/>
      <c r="L361" s="12"/>
      <c r="N361" s="12"/>
      <c r="P361" s="1"/>
    </row>
    <row r="362" spans="8:16" x14ac:dyDescent="0.25">
      <c r="H362" s="12"/>
      <c r="J362" s="12"/>
      <c r="L362" s="12"/>
      <c r="N362" s="12"/>
      <c r="P362" s="1"/>
    </row>
    <row r="363" spans="8:16" x14ac:dyDescent="0.25">
      <c r="H363" s="12"/>
      <c r="J363" s="12"/>
      <c r="L363" s="12"/>
      <c r="N363" s="12"/>
      <c r="P363" s="1"/>
    </row>
    <row r="364" spans="8:16" x14ac:dyDescent="0.25">
      <c r="H364" s="12"/>
      <c r="J364" s="12"/>
      <c r="L364" s="12"/>
      <c r="N364" s="12"/>
      <c r="P364" s="1"/>
    </row>
    <row r="365" spans="8:16" x14ac:dyDescent="0.25">
      <c r="H365" s="12"/>
      <c r="J365" s="12"/>
      <c r="L365" s="12"/>
      <c r="N365" s="12"/>
      <c r="P365" s="1"/>
    </row>
    <row r="366" spans="8:16" x14ac:dyDescent="0.25">
      <c r="H366" s="12"/>
      <c r="J366" s="12"/>
      <c r="L366" s="12"/>
      <c r="N366" s="12"/>
      <c r="P366" s="1"/>
    </row>
    <row r="367" spans="8:16" x14ac:dyDescent="0.25">
      <c r="H367" s="12"/>
      <c r="J367" s="12"/>
      <c r="L367" s="12"/>
      <c r="N367" s="12"/>
      <c r="P367" s="1"/>
    </row>
    <row r="368" spans="8:16" x14ac:dyDescent="0.25">
      <c r="H368" s="12"/>
      <c r="J368" s="12"/>
      <c r="L368" s="12"/>
      <c r="N368" s="12"/>
      <c r="P368" s="1"/>
    </row>
    <row r="369" spans="8:16" x14ac:dyDescent="0.25">
      <c r="H369" s="12"/>
      <c r="J369" s="12"/>
      <c r="L369" s="12"/>
      <c r="N369" s="12"/>
      <c r="P369" s="1"/>
    </row>
    <row r="370" spans="8:16" x14ac:dyDescent="0.25">
      <c r="H370" s="12"/>
      <c r="J370" s="12"/>
      <c r="L370" s="12"/>
      <c r="N370" s="12"/>
      <c r="P370" s="1"/>
    </row>
    <row r="371" spans="8:16" x14ac:dyDescent="0.25">
      <c r="H371" s="12"/>
      <c r="J371" s="12"/>
      <c r="L371" s="12"/>
      <c r="N371" s="12"/>
      <c r="P371" s="1"/>
    </row>
    <row r="372" spans="8:16" x14ac:dyDescent="0.25">
      <c r="H372" s="12"/>
      <c r="J372" s="12"/>
      <c r="L372" s="12"/>
      <c r="N372" s="12"/>
      <c r="P372" s="1"/>
    </row>
    <row r="373" spans="8:16" x14ac:dyDescent="0.25">
      <c r="H373" s="12"/>
      <c r="J373" s="12"/>
      <c r="L373" s="12"/>
      <c r="N373" s="12"/>
      <c r="P373" s="1"/>
    </row>
    <row r="374" spans="8:16" x14ac:dyDescent="0.25">
      <c r="H374" s="12"/>
      <c r="J374" s="12"/>
      <c r="L374" s="12"/>
      <c r="N374" s="12"/>
      <c r="P374" s="1"/>
    </row>
    <row r="375" spans="8:16" x14ac:dyDescent="0.25">
      <c r="H375" s="12"/>
      <c r="J375" s="12"/>
      <c r="L375" s="12"/>
      <c r="N375" s="12"/>
      <c r="P375" s="1"/>
    </row>
    <row r="376" spans="8:16" x14ac:dyDescent="0.25">
      <c r="H376" s="12"/>
      <c r="J376" s="12"/>
      <c r="L376" s="12"/>
      <c r="N376" s="12"/>
      <c r="P376" s="1"/>
    </row>
    <row r="377" spans="8:16" x14ac:dyDescent="0.25">
      <c r="H377" s="12"/>
      <c r="J377" s="12"/>
      <c r="L377" s="12"/>
      <c r="N377" s="12"/>
      <c r="P377" s="1"/>
    </row>
    <row r="378" spans="8:16" x14ac:dyDescent="0.25">
      <c r="H378" s="12"/>
      <c r="J378" s="12"/>
      <c r="L378" s="12"/>
      <c r="N378" s="12"/>
      <c r="P378" s="1"/>
    </row>
    <row r="379" spans="8:16" x14ac:dyDescent="0.25">
      <c r="H379" s="12"/>
      <c r="J379" s="12"/>
      <c r="L379" s="12"/>
      <c r="N379" s="12"/>
      <c r="P379" s="1"/>
    </row>
    <row r="380" spans="8:16" x14ac:dyDescent="0.25">
      <c r="H380" s="12"/>
      <c r="J380" s="12"/>
      <c r="L380" s="12"/>
      <c r="N380" s="12"/>
      <c r="P380" s="1"/>
    </row>
    <row r="381" spans="8:16" x14ac:dyDescent="0.25">
      <c r="H381" s="12"/>
      <c r="J381" s="12"/>
      <c r="L381" s="12"/>
      <c r="N381" s="12"/>
      <c r="P381" s="1"/>
    </row>
    <row r="382" spans="8:16" x14ac:dyDescent="0.25">
      <c r="H382" s="12"/>
      <c r="J382" s="12"/>
      <c r="L382" s="12"/>
      <c r="N382" s="12"/>
      <c r="P382" s="1"/>
    </row>
    <row r="383" spans="8:16" x14ac:dyDescent="0.25">
      <c r="H383" s="12"/>
      <c r="J383" s="12"/>
      <c r="L383" s="12"/>
      <c r="N383" s="12"/>
      <c r="P383" s="1"/>
    </row>
    <row r="384" spans="8:16" x14ac:dyDescent="0.25">
      <c r="H384" s="12"/>
      <c r="J384" s="12"/>
      <c r="L384" s="12"/>
      <c r="N384" s="12"/>
      <c r="P384" s="1"/>
    </row>
    <row r="385" spans="8:16" x14ac:dyDescent="0.25">
      <c r="H385" s="12"/>
      <c r="J385" s="12"/>
      <c r="L385" s="12"/>
      <c r="N385" s="12"/>
      <c r="P385" s="1"/>
    </row>
    <row r="386" spans="8:16" x14ac:dyDescent="0.25">
      <c r="H386" s="12"/>
      <c r="J386" s="12"/>
      <c r="L386" s="12"/>
      <c r="N386" s="12"/>
      <c r="P386" s="1"/>
    </row>
    <row r="387" spans="8:16" x14ac:dyDescent="0.25">
      <c r="H387" s="12"/>
      <c r="J387" s="12"/>
      <c r="L387" s="12"/>
      <c r="N387" s="12"/>
      <c r="P387" s="1"/>
    </row>
    <row r="388" spans="8:16" x14ac:dyDescent="0.25">
      <c r="H388" s="12"/>
      <c r="J388" s="12"/>
      <c r="L388" s="12"/>
      <c r="N388" s="12"/>
      <c r="P388" s="1"/>
    </row>
    <row r="389" spans="8:16" x14ac:dyDescent="0.25">
      <c r="H389" s="12"/>
      <c r="J389" s="12"/>
      <c r="L389" s="12"/>
      <c r="N389" s="12"/>
      <c r="P389" s="1"/>
    </row>
    <row r="390" spans="8:16" x14ac:dyDescent="0.25">
      <c r="H390" s="12"/>
      <c r="J390" s="12"/>
      <c r="L390" s="12"/>
      <c r="N390" s="12"/>
      <c r="P390" s="1"/>
    </row>
    <row r="391" spans="8:16" x14ac:dyDescent="0.25">
      <c r="H391" s="12"/>
      <c r="J391" s="12"/>
      <c r="L391" s="12"/>
      <c r="N391" s="12"/>
      <c r="P391" s="1"/>
    </row>
    <row r="392" spans="8:16" x14ac:dyDescent="0.25">
      <c r="H392" s="12"/>
      <c r="J392" s="12"/>
      <c r="L392" s="12"/>
      <c r="N392" s="12"/>
      <c r="P392" s="1"/>
    </row>
    <row r="393" spans="8:16" x14ac:dyDescent="0.25">
      <c r="H393" s="12"/>
      <c r="J393" s="12"/>
      <c r="L393" s="12"/>
      <c r="N393" s="12"/>
      <c r="P393" s="1"/>
    </row>
    <row r="394" spans="8:16" x14ac:dyDescent="0.25">
      <c r="H394" s="12"/>
      <c r="J394" s="12"/>
      <c r="L394" s="12"/>
      <c r="N394" s="12"/>
      <c r="P394" s="1"/>
    </row>
    <row r="395" spans="8:16" x14ac:dyDescent="0.25">
      <c r="H395" s="12"/>
      <c r="J395" s="12"/>
      <c r="L395" s="12"/>
      <c r="N395" s="12"/>
      <c r="P395" s="1"/>
    </row>
    <row r="396" spans="8:16" x14ac:dyDescent="0.25">
      <c r="H396" s="12"/>
      <c r="J396" s="12"/>
      <c r="L396" s="12"/>
      <c r="N396" s="12"/>
      <c r="P396" s="1"/>
    </row>
    <row r="397" spans="8:16" x14ac:dyDescent="0.25">
      <c r="H397" s="12"/>
      <c r="J397" s="12"/>
      <c r="L397" s="12"/>
      <c r="N397" s="12"/>
      <c r="P397" s="1"/>
    </row>
    <row r="398" spans="8:16" x14ac:dyDescent="0.25">
      <c r="H398" s="12"/>
      <c r="J398" s="12"/>
      <c r="L398" s="12"/>
      <c r="N398" s="12"/>
      <c r="P398" s="1"/>
    </row>
    <row r="399" spans="8:16" x14ac:dyDescent="0.25">
      <c r="H399" s="12"/>
      <c r="J399" s="12"/>
      <c r="L399" s="12"/>
      <c r="N399" s="12"/>
      <c r="P399" s="1"/>
    </row>
    <row r="400" spans="8:16" x14ac:dyDescent="0.25">
      <c r="H400" s="12"/>
      <c r="J400" s="12"/>
      <c r="L400" s="12"/>
      <c r="N400" s="12"/>
      <c r="P400" s="1"/>
    </row>
    <row r="401" spans="8:16" x14ac:dyDescent="0.25">
      <c r="H401" s="12"/>
      <c r="J401" s="12"/>
      <c r="L401" s="12"/>
      <c r="N401" s="12"/>
      <c r="P401" s="1"/>
    </row>
    <row r="402" spans="8:16" x14ac:dyDescent="0.25">
      <c r="H402" s="12"/>
      <c r="J402" s="12"/>
      <c r="L402" s="12"/>
      <c r="N402" s="12"/>
      <c r="P402" s="1"/>
    </row>
    <row r="403" spans="8:16" x14ac:dyDescent="0.25">
      <c r="H403" s="12"/>
      <c r="J403" s="12"/>
      <c r="L403" s="12"/>
      <c r="N403" s="12"/>
      <c r="P403" s="1"/>
    </row>
    <row r="404" spans="8:16" x14ac:dyDescent="0.25">
      <c r="H404" s="12"/>
      <c r="J404" s="12"/>
      <c r="L404" s="12"/>
      <c r="N404" s="12"/>
      <c r="P404" s="1"/>
    </row>
    <row r="405" spans="8:16" x14ac:dyDescent="0.25">
      <c r="H405" s="12"/>
      <c r="J405" s="12"/>
      <c r="L405" s="12"/>
      <c r="N405" s="12"/>
      <c r="P405" s="1"/>
    </row>
    <row r="406" spans="8:16" x14ac:dyDescent="0.25">
      <c r="H406" s="12"/>
      <c r="J406" s="12"/>
      <c r="L406" s="12"/>
      <c r="N406" s="12"/>
      <c r="P406" s="1"/>
    </row>
    <row r="407" spans="8:16" x14ac:dyDescent="0.25">
      <c r="H407" s="12"/>
      <c r="J407" s="12"/>
      <c r="L407" s="12"/>
      <c r="N407" s="12"/>
      <c r="P407" s="1"/>
    </row>
    <row r="408" spans="8:16" x14ac:dyDescent="0.25">
      <c r="H408" s="12"/>
      <c r="J408" s="12"/>
      <c r="L408" s="12"/>
      <c r="N408" s="12"/>
      <c r="P408" s="1"/>
    </row>
    <row r="409" spans="8:16" x14ac:dyDescent="0.25">
      <c r="H409" s="12"/>
      <c r="J409" s="12"/>
      <c r="L409" s="12"/>
      <c r="N409" s="12"/>
      <c r="P409" s="1"/>
    </row>
    <row r="410" spans="8:16" x14ac:dyDescent="0.25">
      <c r="H410" s="12"/>
      <c r="J410" s="12"/>
      <c r="L410" s="12"/>
      <c r="N410" s="12"/>
      <c r="P410" s="1"/>
    </row>
    <row r="411" spans="8:16" x14ac:dyDescent="0.25">
      <c r="H411" s="12"/>
      <c r="J411" s="12"/>
      <c r="L411" s="12"/>
      <c r="N411" s="12"/>
      <c r="P411" s="1"/>
    </row>
    <row r="412" spans="8:16" x14ac:dyDescent="0.25">
      <c r="H412" s="12"/>
      <c r="J412" s="12"/>
      <c r="L412" s="12"/>
      <c r="N412" s="12"/>
      <c r="P412" s="1"/>
    </row>
    <row r="413" spans="8:16" x14ac:dyDescent="0.25">
      <c r="H413" s="12"/>
      <c r="J413" s="12"/>
      <c r="L413" s="12"/>
      <c r="N413" s="12"/>
      <c r="P413" s="1"/>
    </row>
    <row r="414" spans="8:16" x14ac:dyDescent="0.25">
      <c r="H414" s="12"/>
      <c r="J414" s="12"/>
      <c r="L414" s="12"/>
      <c r="N414" s="12"/>
      <c r="P414" s="1"/>
    </row>
    <row r="415" spans="8:16" x14ac:dyDescent="0.25">
      <c r="H415" s="12"/>
      <c r="J415" s="12"/>
      <c r="L415" s="12"/>
      <c r="N415" s="12"/>
      <c r="P415" s="1"/>
    </row>
    <row r="416" spans="8:16" x14ac:dyDescent="0.25">
      <c r="H416" s="12"/>
      <c r="J416" s="12"/>
      <c r="L416" s="12"/>
      <c r="N416" s="12"/>
      <c r="P416" s="1"/>
    </row>
    <row r="417" spans="8:16" x14ac:dyDescent="0.25">
      <c r="H417" s="12"/>
      <c r="J417" s="12"/>
      <c r="L417" s="12"/>
      <c r="N417" s="12"/>
      <c r="P417" s="1"/>
    </row>
    <row r="418" spans="8:16" x14ac:dyDescent="0.25">
      <c r="H418" s="12"/>
      <c r="J418" s="12"/>
      <c r="L418" s="12"/>
      <c r="N418" s="12"/>
      <c r="P418" s="1"/>
    </row>
    <row r="419" spans="8:16" x14ac:dyDescent="0.25">
      <c r="H419" s="12"/>
      <c r="J419" s="12"/>
      <c r="L419" s="12"/>
      <c r="N419" s="12"/>
      <c r="P419" s="1"/>
    </row>
    <row r="420" spans="8:16" x14ac:dyDescent="0.25">
      <c r="H420" s="12"/>
      <c r="J420" s="12"/>
      <c r="L420" s="12"/>
      <c r="N420" s="12"/>
      <c r="P420" s="1"/>
    </row>
    <row r="421" spans="8:16" x14ac:dyDescent="0.25">
      <c r="H421" s="12"/>
      <c r="J421" s="12"/>
      <c r="L421" s="12"/>
      <c r="N421" s="12"/>
      <c r="P421" s="1"/>
    </row>
    <row r="422" spans="8:16" x14ac:dyDescent="0.25">
      <c r="H422" s="12"/>
      <c r="J422" s="12"/>
      <c r="L422" s="12"/>
      <c r="N422" s="12"/>
      <c r="P422" s="1"/>
    </row>
    <row r="423" spans="8:16" x14ac:dyDescent="0.25">
      <c r="H423" s="12"/>
      <c r="J423" s="12"/>
      <c r="L423" s="12"/>
      <c r="N423" s="12"/>
      <c r="P423" s="1"/>
    </row>
    <row r="424" spans="8:16" x14ac:dyDescent="0.25">
      <c r="H424" s="12"/>
      <c r="J424" s="12"/>
      <c r="L424" s="12"/>
      <c r="N424" s="12"/>
      <c r="P424" s="1"/>
    </row>
    <row r="425" spans="8:16" x14ac:dyDescent="0.25">
      <c r="H425" s="12"/>
      <c r="J425" s="12"/>
      <c r="L425" s="12"/>
      <c r="N425" s="12"/>
      <c r="P425" s="1"/>
    </row>
    <row r="426" spans="8:16" x14ac:dyDescent="0.25">
      <c r="H426" s="12"/>
      <c r="J426" s="12"/>
      <c r="L426" s="12"/>
      <c r="N426" s="12"/>
      <c r="P426" s="1"/>
    </row>
    <row r="427" spans="8:16" x14ac:dyDescent="0.25">
      <c r="H427" s="12"/>
      <c r="J427" s="12"/>
      <c r="L427" s="12"/>
      <c r="N427" s="12"/>
      <c r="P427" s="1"/>
    </row>
    <row r="428" spans="8:16" x14ac:dyDescent="0.25">
      <c r="H428" s="12"/>
      <c r="J428" s="12"/>
      <c r="L428" s="12"/>
      <c r="N428" s="12"/>
      <c r="P428" s="1"/>
    </row>
    <row r="429" spans="8:16" x14ac:dyDescent="0.25">
      <c r="H429" s="12"/>
      <c r="J429" s="12"/>
      <c r="L429" s="12"/>
      <c r="N429" s="12"/>
      <c r="P429" s="1"/>
    </row>
    <row r="430" spans="8:16" x14ac:dyDescent="0.25">
      <c r="H430" s="12"/>
      <c r="J430" s="12"/>
      <c r="L430" s="12"/>
      <c r="N430" s="12"/>
      <c r="P430" s="1"/>
    </row>
    <row r="431" spans="8:16" x14ac:dyDescent="0.25">
      <c r="H431" s="12"/>
      <c r="J431" s="12"/>
      <c r="L431" s="12"/>
      <c r="N431" s="12"/>
      <c r="P431" s="1"/>
    </row>
    <row r="432" spans="8:16" x14ac:dyDescent="0.25">
      <c r="H432" s="12"/>
      <c r="J432" s="12"/>
      <c r="L432" s="12"/>
      <c r="N432" s="12"/>
      <c r="P432" s="1"/>
    </row>
    <row r="433" spans="8:16" x14ac:dyDescent="0.25">
      <c r="H433" s="12"/>
      <c r="J433" s="12"/>
      <c r="L433" s="12"/>
      <c r="N433" s="12"/>
      <c r="P433" s="1"/>
    </row>
    <row r="434" spans="8:16" x14ac:dyDescent="0.25">
      <c r="H434" s="12"/>
      <c r="J434" s="12"/>
      <c r="L434" s="12"/>
      <c r="N434" s="12"/>
      <c r="P434" s="1"/>
    </row>
    <row r="435" spans="8:16" x14ac:dyDescent="0.25">
      <c r="H435" s="12"/>
      <c r="J435" s="12"/>
      <c r="L435" s="12"/>
      <c r="N435" s="12"/>
      <c r="P435" s="1"/>
    </row>
    <row r="436" spans="8:16" x14ac:dyDescent="0.25">
      <c r="H436" s="12"/>
      <c r="J436" s="12"/>
      <c r="L436" s="12"/>
      <c r="N436" s="12"/>
      <c r="P436" s="1"/>
    </row>
    <row r="437" spans="8:16" x14ac:dyDescent="0.25">
      <c r="H437" s="12"/>
      <c r="J437" s="12"/>
      <c r="L437" s="12"/>
      <c r="N437" s="12"/>
      <c r="P437" s="1"/>
    </row>
    <row r="438" spans="8:16" x14ac:dyDescent="0.25">
      <c r="H438" s="12"/>
      <c r="J438" s="12"/>
      <c r="L438" s="12"/>
      <c r="N438" s="12"/>
      <c r="P438" s="1"/>
    </row>
    <row r="439" spans="8:16" x14ac:dyDescent="0.25">
      <c r="P439" s="1"/>
    </row>
    <row r="440" spans="8:16" x14ac:dyDescent="0.25">
      <c r="P440" s="1"/>
    </row>
    <row r="441" spans="8:16" x14ac:dyDescent="0.25">
      <c r="P441" s="1"/>
    </row>
    <row r="442" spans="8:16" x14ac:dyDescent="0.25">
      <c r="P442" s="1"/>
    </row>
    <row r="443" spans="8:16" x14ac:dyDescent="0.25">
      <c r="P443" s="1"/>
    </row>
    <row r="444" spans="8:16" x14ac:dyDescent="0.25">
      <c r="P444" s="1"/>
    </row>
    <row r="445" spans="8:16" x14ac:dyDescent="0.25">
      <c r="P445" s="1"/>
    </row>
    <row r="446" spans="8:16" x14ac:dyDescent="0.25">
      <c r="P446" s="1"/>
    </row>
    <row r="447" spans="8:16" x14ac:dyDescent="0.25">
      <c r="P447" s="1"/>
    </row>
  </sheetData>
  <mergeCells count="1">
    <mergeCell ref="A3:P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3:P462"/>
  <sheetViews>
    <sheetView topLeftCell="B1" workbookViewId="0">
      <selection activeCell="I8" sqref="I8"/>
    </sheetView>
  </sheetViews>
  <sheetFormatPr defaultRowHeight="15" x14ac:dyDescent="0.25"/>
  <cols>
    <col min="1" max="1" width="9.140625" style="2"/>
    <col min="2" max="2" width="59.5703125" customWidth="1"/>
    <col min="3" max="3" width="15.42578125" customWidth="1"/>
    <col min="4" max="4" width="16.28515625" customWidth="1"/>
    <col min="5" max="5" width="14.5703125" customWidth="1"/>
    <col min="6" max="6" width="16.42578125" customWidth="1"/>
    <col min="7" max="7" width="17" customWidth="1"/>
    <col min="8" max="8" width="15" customWidth="1"/>
    <col min="9" max="10" width="15.42578125" customWidth="1"/>
    <col min="11" max="12" width="14.28515625" customWidth="1"/>
    <col min="13" max="13" width="12.5703125" customWidth="1"/>
    <col min="14" max="14" width="15.28515625" customWidth="1"/>
    <col min="15" max="15" width="17.85546875" customWidth="1"/>
    <col min="16" max="16" width="47.42578125" customWidth="1"/>
  </cols>
  <sheetData>
    <row r="3" spans="1:16" x14ac:dyDescent="0.25">
      <c r="A3" s="75" t="s">
        <v>153</v>
      </c>
      <c r="B3" s="75"/>
      <c r="C3" s="75"/>
      <c r="D3" s="75"/>
      <c r="E3" s="75"/>
      <c r="F3" s="75"/>
      <c r="G3" s="75"/>
      <c r="H3" s="75"/>
      <c r="I3" s="75"/>
      <c r="J3" s="75"/>
      <c r="K3" s="75"/>
      <c r="L3" s="75"/>
      <c r="M3" s="75"/>
      <c r="N3" s="75"/>
      <c r="O3" s="75"/>
      <c r="P3" s="75"/>
    </row>
    <row r="4" spans="1:16" x14ac:dyDescent="0.25">
      <c r="A4" s="9"/>
      <c r="B4" s="5"/>
      <c r="C4" s="5"/>
      <c r="D4" s="5"/>
      <c r="E4" s="5"/>
      <c r="F4" s="5"/>
      <c r="G4" s="5"/>
      <c r="H4" s="5"/>
      <c r="I4" s="5"/>
      <c r="J4" s="5"/>
      <c r="K4" s="5"/>
      <c r="L4" s="5"/>
      <c r="M4" s="5"/>
      <c r="N4" s="5"/>
      <c r="O4" s="5"/>
      <c r="P4" s="6"/>
    </row>
    <row r="5" spans="1:16" ht="30" x14ac:dyDescent="0.25">
      <c r="A5" s="5" t="s">
        <v>1</v>
      </c>
      <c r="B5" s="3" t="s">
        <v>2</v>
      </c>
      <c r="C5" s="3" t="s">
        <v>3</v>
      </c>
      <c r="D5" s="3" t="s">
        <v>4</v>
      </c>
      <c r="E5" s="3" t="s">
        <v>5</v>
      </c>
      <c r="F5" s="3" t="s">
        <v>6</v>
      </c>
      <c r="G5" s="4" t="s">
        <v>7</v>
      </c>
      <c r="H5" s="4" t="s">
        <v>8</v>
      </c>
      <c r="I5" s="4" t="s">
        <v>9</v>
      </c>
      <c r="J5" s="4" t="s">
        <v>10</v>
      </c>
      <c r="K5" s="4" t="s">
        <v>11</v>
      </c>
      <c r="L5" s="4" t="s">
        <v>12</v>
      </c>
      <c r="M5" s="4" t="s">
        <v>13</v>
      </c>
      <c r="N5" s="4" t="s">
        <v>14</v>
      </c>
      <c r="O5" s="4" t="s">
        <v>15</v>
      </c>
      <c r="P5" s="7" t="s">
        <v>16</v>
      </c>
    </row>
    <row r="6" spans="1:16" ht="14.25" customHeight="1" x14ac:dyDescent="0.25">
      <c r="H6" s="12"/>
      <c r="J6" s="12"/>
      <c r="L6" s="12"/>
      <c r="N6" s="12"/>
      <c r="P6" s="1"/>
    </row>
    <row r="7" spans="1:16" ht="90" x14ac:dyDescent="0.25">
      <c r="A7" s="2">
        <v>1</v>
      </c>
      <c r="B7" s="1" t="s">
        <v>154</v>
      </c>
      <c r="C7" t="s">
        <v>155</v>
      </c>
      <c r="D7">
        <v>52911</v>
      </c>
      <c r="E7">
        <v>63680</v>
      </c>
      <c r="F7" s="16">
        <v>34000</v>
      </c>
      <c r="G7" s="16"/>
      <c r="H7" s="12">
        <f>F7+G7</f>
        <v>34000</v>
      </c>
      <c r="I7" s="16">
        <v>11000</v>
      </c>
      <c r="J7" s="12">
        <f>I7+H7</f>
        <v>45000</v>
      </c>
      <c r="L7" s="12">
        <f t="shared" ref="L7:L12" si="0">K7+J7</f>
        <v>45000</v>
      </c>
      <c r="N7" s="12">
        <f t="shared" ref="N7:N12" si="1">M7+L7</f>
        <v>45000</v>
      </c>
      <c r="O7" s="1" t="s">
        <v>156</v>
      </c>
      <c r="P7" s="1" t="s">
        <v>157</v>
      </c>
    </row>
    <row r="8" spans="1:16" ht="105" x14ac:dyDescent="0.25">
      <c r="A8" s="2">
        <f>A7+1</f>
        <v>2</v>
      </c>
      <c r="B8" s="1" t="s">
        <v>158</v>
      </c>
      <c r="C8" t="s">
        <v>155</v>
      </c>
      <c r="D8">
        <v>52911</v>
      </c>
      <c r="E8">
        <v>63680</v>
      </c>
      <c r="F8" s="16">
        <v>25000</v>
      </c>
      <c r="H8" s="12">
        <f t="shared" ref="H8:H12" si="2">F8+G8</f>
        <v>25000</v>
      </c>
      <c r="I8" s="16">
        <f>63000-25000</f>
        <v>38000</v>
      </c>
      <c r="J8" s="12">
        <f>I8+H8</f>
        <v>63000</v>
      </c>
      <c r="K8" s="16"/>
      <c r="L8" s="12">
        <f t="shared" si="0"/>
        <v>63000</v>
      </c>
      <c r="N8" s="12">
        <f t="shared" si="1"/>
        <v>63000</v>
      </c>
      <c r="O8" s="1" t="s">
        <v>159</v>
      </c>
      <c r="P8" s="1" t="s">
        <v>160</v>
      </c>
    </row>
    <row r="9" spans="1:16" ht="60" x14ac:dyDescent="0.25">
      <c r="A9" s="2">
        <f>A8+1</f>
        <v>3</v>
      </c>
      <c r="B9" s="1" t="s">
        <v>161</v>
      </c>
      <c r="C9" t="s">
        <v>155</v>
      </c>
      <c r="D9">
        <v>52911</v>
      </c>
      <c r="E9">
        <v>63680</v>
      </c>
      <c r="F9" s="16">
        <v>0</v>
      </c>
      <c r="G9" s="16"/>
      <c r="H9" s="12">
        <f t="shared" si="2"/>
        <v>0</v>
      </c>
      <c r="I9" s="16">
        <v>13500</v>
      </c>
      <c r="J9" s="12">
        <f>I9+H9</f>
        <v>13500</v>
      </c>
      <c r="K9" s="16"/>
      <c r="L9" s="12">
        <f t="shared" si="0"/>
        <v>13500</v>
      </c>
      <c r="M9" s="16"/>
      <c r="N9" s="12">
        <f t="shared" si="1"/>
        <v>13500</v>
      </c>
      <c r="O9" t="s">
        <v>162</v>
      </c>
      <c r="P9" s="1" t="s">
        <v>163</v>
      </c>
    </row>
    <row r="10" spans="1:16" ht="30" x14ac:dyDescent="0.25">
      <c r="A10" s="2">
        <f>A9+1</f>
        <v>4</v>
      </c>
      <c r="B10" s="1" t="s">
        <v>164</v>
      </c>
      <c r="C10" t="s">
        <v>155</v>
      </c>
      <c r="D10">
        <v>52911</v>
      </c>
      <c r="E10">
        <v>63680</v>
      </c>
      <c r="F10" s="16">
        <v>0</v>
      </c>
      <c r="G10" s="16"/>
      <c r="H10" s="12">
        <f t="shared" si="2"/>
        <v>0</v>
      </c>
      <c r="I10" s="16">
        <v>15000</v>
      </c>
      <c r="J10" s="12">
        <f t="shared" ref="J10:J12" si="3">I10+H10</f>
        <v>15000</v>
      </c>
      <c r="K10" s="16"/>
      <c r="L10" s="12">
        <f t="shared" si="0"/>
        <v>15000</v>
      </c>
      <c r="N10" s="12">
        <f t="shared" si="1"/>
        <v>15000</v>
      </c>
      <c r="P10" s="1" t="s">
        <v>165</v>
      </c>
    </row>
    <row r="11" spans="1:16" ht="75" x14ac:dyDescent="0.25">
      <c r="A11" s="2">
        <f>A10+1</f>
        <v>5</v>
      </c>
      <c r="B11" s="1" t="s">
        <v>166</v>
      </c>
      <c r="C11" t="s">
        <v>155</v>
      </c>
      <c r="D11">
        <v>52911</v>
      </c>
      <c r="E11">
        <v>63680</v>
      </c>
      <c r="F11" s="16">
        <v>27500</v>
      </c>
      <c r="G11" s="16"/>
      <c r="H11" s="12">
        <f t="shared" si="2"/>
        <v>27500</v>
      </c>
      <c r="I11" s="16">
        <v>25500</v>
      </c>
      <c r="J11" s="12">
        <f t="shared" si="3"/>
        <v>53000</v>
      </c>
      <c r="K11" s="16"/>
      <c r="L11" s="12">
        <f t="shared" si="0"/>
        <v>53000</v>
      </c>
      <c r="M11" s="16"/>
      <c r="N11" s="12">
        <f t="shared" si="1"/>
        <v>53000</v>
      </c>
      <c r="O11" s="1" t="s">
        <v>167</v>
      </c>
      <c r="P11" s="1" t="s">
        <v>168</v>
      </c>
    </row>
    <row r="12" spans="1:16" ht="30" customHeight="1" x14ac:dyDescent="0.25">
      <c r="A12" s="2">
        <v>6</v>
      </c>
      <c r="B12" s="1" t="s">
        <v>169</v>
      </c>
      <c r="C12" t="s">
        <v>155</v>
      </c>
      <c r="D12">
        <v>52911</v>
      </c>
      <c r="E12">
        <v>63680</v>
      </c>
      <c r="F12" s="16"/>
      <c r="G12" s="16"/>
      <c r="H12" s="12">
        <f t="shared" si="2"/>
        <v>0</v>
      </c>
      <c r="I12" s="16">
        <v>329516</v>
      </c>
      <c r="J12" s="12">
        <f t="shared" si="3"/>
        <v>329516</v>
      </c>
      <c r="K12" s="16">
        <v>10000</v>
      </c>
      <c r="L12" s="12">
        <f t="shared" si="0"/>
        <v>339516</v>
      </c>
      <c r="M12" s="16">
        <v>10000</v>
      </c>
      <c r="N12" s="12">
        <f t="shared" si="1"/>
        <v>349516</v>
      </c>
      <c r="O12" s="1"/>
      <c r="P12" s="1" t="s">
        <v>170</v>
      </c>
    </row>
    <row r="13" spans="1:16" ht="19.5" customHeight="1" x14ac:dyDescent="0.25">
      <c r="A13" s="2">
        <v>7</v>
      </c>
      <c r="B13" s="1" t="s">
        <v>171</v>
      </c>
      <c r="C13" t="s">
        <v>155</v>
      </c>
      <c r="D13">
        <v>52911</v>
      </c>
      <c r="E13">
        <v>63680</v>
      </c>
      <c r="F13" s="16">
        <v>0</v>
      </c>
      <c r="G13" s="16">
        <v>0</v>
      </c>
      <c r="H13" s="12">
        <f>F13+G13</f>
        <v>0</v>
      </c>
      <c r="I13" s="16">
        <v>12600</v>
      </c>
      <c r="J13" s="12">
        <f>I13+H13</f>
        <v>12600</v>
      </c>
      <c r="K13" s="16">
        <v>700</v>
      </c>
      <c r="L13" s="12">
        <f>K13+J13</f>
        <v>13300</v>
      </c>
      <c r="M13" s="16">
        <v>700</v>
      </c>
      <c r="N13" s="12">
        <f>M13+L13</f>
        <v>14000</v>
      </c>
      <c r="P13" s="1"/>
    </row>
    <row r="14" spans="1:16" s="26" customFormat="1" x14ac:dyDescent="0.25">
      <c r="A14" s="25"/>
      <c r="B14" s="59" t="s">
        <v>172</v>
      </c>
      <c r="F14" s="11">
        <v>577515.78</v>
      </c>
      <c r="G14" s="11">
        <f>SUM(G7:G13)</f>
        <v>0</v>
      </c>
      <c r="H14" s="12">
        <f>F14+G14</f>
        <v>577515.78</v>
      </c>
      <c r="I14" s="11">
        <f t="shared" ref="I14" si="4">SUM(I7:I13)</f>
        <v>445116</v>
      </c>
      <c r="J14" s="12">
        <f t="shared" ref="J14" si="5">H14+I14</f>
        <v>1022631.78</v>
      </c>
      <c r="K14" s="11">
        <f t="shared" ref="K14" si="6">SUM(K7:K13)</f>
        <v>10700</v>
      </c>
      <c r="L14" s="12">
        <f t="shared" ref="L14" si="7">J14+K14</f>
        <v>1033331.78</v>
      </c>
      <c r="M14" s="11">
        <f t="shared" ref="M14" si="8">SUM(M7:M13)</f>
        <v>10700</v>
      </c>
      <c r="N14" s="12">
        <f t="shared" ref="N14" si="9">L14+M14</f>
        <v>1044031.78</v>
      </c>
      <c r="P14" s="59"/>
    </row>
    <row r="15" spans="1:16" x14ac:dyDescent="0.25">
      <c r="B15" s="1"/>
      <c r="F15" s="16"/>
      <c r="G15" s="16"/>
      <c r="H15" s="12"/>
      <c r="I15" s="16"/>
      <c r="J15" s="12"/>
      <c r="K15" s="16"/>
      <c r="L15" s="12"/>
      <c r="M15" s="16"/>
      <c r="N15" s="12"/>
      <c r="P15" s="1"/>
    </row>
    <row r="16" spans="1:16" ht="60" x14ac:dyDescent="0.25">
      <c r="A16" s="2">
        <v>8</v>
      </c>
      <c r="B16" s="1" t="s">
        <v>173</v>
      </c>
      <c r="C16" t="s">
        <v>174</v>
      </c>
      <c r="D16">
        <v>52120</v>
      </c>
      <c r="E16">
        <v>63680</v>
      </c>
      <c r="F16" s="16">
        <v>0</v>
      </c>
      <c r="G16" s="16"/>
      <c r="H16" s="12">
        <f t="shared" ref="H16:H25" si="10">F16+G16</f>
        <v>0</v>
      </c>
      <c r="I16" s="16"/>
      <c r="J16" s="12">
        <f t="shared" ref="J16:J25" si="11">I16+H16</f>
        <v>0</v>
      </c>
      <c r="K16" s="16">
        <v>125000</v>
      </c>
      <c r="L16" s="12">
        <f t="shared" ref="L16:L25" si="12">K16+J16</f>
        <v>125000</v>
      </c>
      <c r="M16" s="16"/>
      <c r="N16" s="12">
        <f>M16+L16</f>
        <v>125000</v>
      </c>
      <c r="P16" s="1" t="s">
        <v>175</v>
      </c>
    </row>
    <row r="17" spans="1:16" ht="30" x14ac:dyDescent="0.25">
      <c r="A17" s="2">
        <v>9</v>
      </c>
      <c r="B17" s="1" t="s">
        <v>176</v>
      </c>
      <c r="C17" t="s">
        <v>174</v>
      </c>
      <c r="D17">
        <v>52120</v>
      </c>
      <c r="E17">
        <v>63680</v>
      </c>
      <c r="F17" s="16">
        <v>2850</v>
      </c>
      <c r="G17" s="16"/>
      <c r="H17" s="12">
        <f t="shared" si="10"/>
        <v>2850</v>
      </c>
      <c r="I17" s="16">
        <f>H17*0.05</f>
        <v>142.5</v>
      </c>
      <c r="J17" s="12">
        <f t="shared" si="11"/>
        <v>2992.5</v>
      </c>
      <c r="K17" s="16">
        <f>J17*0.05</f>
        <v>149.625</v>
      </c>
      <c r="L17" s="12">
        <f t="shared" si="12"/>
        <v>3142.125</v>
      </c>
      <c r="M17" s="16"/>
      <c r="N17" s="12"/>
      <c r="P17" s="1" t="s">
        <v>177</v>
      </c>
    </row>
    <row r="18" spans="1:16" ht="30" x14ac:dyDescent="0.25">
      <c r="A18" s="2">
        <v>10</v>
      </c>
      <c r="B18" s="1" t="s">
        <v>178</v>
      </c>
      <c r="C18" t="s">
        <v>174</v>
      </c>
      <c r="D18">
        <v>52120</v>
      </c>
      <c r="E18">
        <v>63680</v>
      </c>
      <c r="F18" s="16">
        <v>3825</v>
      </c>
      <c r="G18" s="16"/>
      <c r="H18" s="12">
        <f>F18+G18</f>
        <v>3825</v>
      </c>
      <c r="I18" s="16">
        <f>H18*0.05</f>
        <v>191.25</v>
      </c>
      <c r="J18" s="12">
        <f>I18+H18</f>
        <v>4016.25</v>
      </c>
      <c r="K18" s="16">
        <f>J18*0.05</f>
        <v>200.8125</v>
      </c>
      <c r="L18" s="12">
        <f>K18+J18</f>
        <v>4217.0625</v>
      </c>
      <c r="M18">
        <v>0</v>
      </c>
      <c r="N18" s="12"/>
      <c r="P18" s="1" t="s">
        <v>177</v>
      </c>
    </row>
    <row r="19" spans="1:16" s="26" customFormat="1" x14ac:dyDescent="0.25">
      <c r="A19" s="25"/>
      <c r="B19" s="59" t="s">
        <v>179</v>
      </c>
      <c r="F19" s="11">
        <v>4600</v>
      </c>
      <c r="G19" s="11"/>
      <c r="H19" s="12">
        <f>F19+G19</f>
        <v>4600</v>
      </c>
      <c r="I19" s="11">
        <f>SUM(I16:I18)</f>
        <v>333.75</v>
      </c>
      <c r="J19" s="12">
        <f>H19+I19</f>
        <v>4933.75</v>
      </c>
      <c r="K19" s="11">
        <f>SUM(K16:K18)</f>
        <v>125350.4375</v>
      </c>
      <c r="L19" s="12">
        <f>J19+K19</f>
        <v>130284.1875</v>
      </c>
      <c r="M19" s="11">
        <f>SUM(M16:M18)</f>
        <v>0</v>
      </c>
      <c r="N19" s="12">
        <f>L19+M19</f>
        <v>130284.1875</v>
      </c>
      <c r="P19" s="59"/>
    </row>
    <row r="20" spans="1:16" ht="60" x14ac:dyDescent="0.25">
      <c r="A20" s="2">
        <v>11</v>
      </c>
      <c r="B20" s="1" t="s">
        <v>180</v>
      </c>
      <c r="C20" t="s">
        <v>174</v>
      </c>
      <c r="D20">
        <v>53310</v>
      </c>
      <c r="E20">
        <v>63680</v>
      </c>
      <c r="F20" s="16">
        <v>0</v>
      </c>
      <c r="H20" s="12">
        <f t="shared" si="10"/>
        <v>0</v>
      </c>
      <c r="I20" s="16">
        <v>75000</v>
      </c>
      <c r="J20" s="12">
        <f t="shared" si="11"/>
        <v>75000</v>
      </c>
      <c r="K20" s="16">
        <v>0</v>
      </c>
      <c r="L20" s="12">
        <f t="shared" si="12"/>
        <v>75000</v>
      </c>
      <c r="M20" s="16">
        <v>0</v>
      </c>
      <c r="N20" s="12">
        <f>M20+L20</f>
        <v>75000</v>
      </c>
      <c r="P20" s="1" t="s">
        <v>181</v>
      </c>
    </row>
    <row r="21" spans="1:16" ht="60" x14ac:dyDescent="0.25">
      <c r="A21" s="2">
        <v>12</v>
      </c>
      <c r="B21" s="1" t="s">
        <v>182</v>
      </c>
      <c r="C21" t="s">
        <v>174</v>
      </c>
      <c r="D21">
        <v>53310</v>
      </c>
      <c r="E21">
        <v>63680</v>
      </c>
      <c r="F21" s="16">
        <v>236900.38</v>
      </c>
      <c r="G21" s="16"/>
      <c r="H21" s="12">
        <f t="shared" si="10"/>
        <v>236900.38</v>
      </c>
      <c r="I21" s="16">
        <v>-236900</v>
      </c>
      <c r="J21" s="12">
        <f t="shared" si="11"/>
        <v>0.38000000000465661</v>
      </c>
      <c r="K21" s="16">
        <v>0</v>
      </c>
      <c r="L21" s="12">
        <f t="shared" si="12"/>
        <v>0.38000000000465661</v>
      </c>
      <c r="M21" s="16">
        <v>0</v>
      </c>
      <c r="N21" s="12"/>
      <c r="P21" s="1" t="s">
        <v>183</v>
      </c>
    </row>
    <row r="22" spans="1:16" s="26" customFormat="1" x14ac:dyDescent="0.25">
      <c r="A22" s="25"/>
      <c r="B22" s="59" t="s">
        <v>184</v>
      </c>
      <c r="F22" s="11">
        <v>236900</v>
      </c>
      <c r="G22" s="11"/>
      <c r="H22" s="12">
        <f t="shared" si="10"/>
        <v>236900</v>
      </c>
      <c r="I22" s="11">
        <f>SUM(I20:I21)</f>
        <v>-161900</v>
      </c>
      <c r="J22" s="12">
        <f>H22+I22</f>
        <v>75000</v>
      </c>
      <c r="K22" s="11">
        <f>SUM(K20:K21)</f>
        <v>0</v>
      </c>
      <c r="L22" s="12">
        <f t="shared" si="12"/>
        <v>75000</v>
      </c>
      <c r="M22" s="11">
        <f>SUM(M20:M21)</f>
        <v>0</v>
      </c>
      <c r="N22" s="12">
        <f>L22+M22</f>
        <v>75000</v>
      </c>
      <c r="P22" s="59"/>
    </row>
    <row r="23" spans="1:16" x14ac:dyDescent="0.25">
      <c r="B23" s="1"/>
      <c r="F23" s="16"/>
      <c r="G23" s="16"/>
      <c r="H23" s="12"/>
      <c r="I23" s="16"/>
      <c r="J23" s="12"/>
      <c r="K23" s="16"/>
      <c r="L23" s="12"/>
      <c r="M23" s="16"/>
      <c r="N23" s="12"/>
      <c r="P23" s="1"/>
    </row>
    <row r="24" spans="1:16" ht="30" x14ac:dyDescent="0.25">
      <c r="A24" s="2">
        <v>13</v>
      </c>
      <c r="B24" s="1" t="s">
        <v>185</v>
      </c>
      <c r="C24" t="s">
        <v>174</v>
      </c>
      <c r="D24">
        <v>53227</v>
      </c>
      <c r="E24">
        <v>63680</v>
      </c>
      <c r="F24" s="16">
        <v>17926.560000000001</v>
      </c>
      <c r="G24" s="16"/>
      <c r="H24" s="12">
        <f t="shared" si="10"/>
        <v>17926.560000000001</v>
      </c>
      <c r="I24" s="16">
        <f>H24*0.05</f>
        <v>896.32800000000009</v>
      </c>
      <c r="J24" s="12">
        <f t="shared" si="11"/>
        <v>18822.888000000003</v>
      </c>
      <c r="K24" s="16">
        <f>J24*0.05</f>
        <v>941.14440000000013</v>
      </c>
      <c r="L24" s="12">
        <f t="shared" si="12"/>
        <v>19764.032400000004</v>
      </c>
      <c r="M24" s="16"/>
      <c r="N24" s="12">
        <f>M24+L24</f>
        <v>19764.032400000004</v>
      </c>
      <c r="P24" s="1" t="s">
        <v>177</v>
      </c>
    </row>
    <row r="25" spans="1:16" ht="30" x14ac:dyDescent="0.25">
      <c r="A25" s="2">
        <v>14</v>
      </c>
      <c r="B25" s="1" t="s">
        <v>186</v>
      </c>
      <c r="C25" t="s">
        <v>174</v>
      </c>
      <c r="D25">
        <v>52125</v>
      </c>
      <c r="E25">
        <v>63680</v>
      </c>
      <c r="F25" s="16">
        <v>18949.939999999999</v>
      </c>
      <c r="G25" s="16"/>
      <c r="H25" s="12">
        <f t="shared" si="10"/>
        <v>18949.939999999999</v>
      </c>
      <c r="I25" s="16">
        <f>H25*0.05</f>
        <v>947.49699999999996</v>
      </c>
      <c r="J25" s="12">
        <f t="shared" si="11"/>
        <v>19897.436999999998</v>
      </c>
      <c r="K25" s="16">
        <f>J25*0.05</f>
        <v>994.87184999999999</v>
      </c>
      <c r="L25" s="12">
        <f t="shared" si="12"/>
        <v>20892.308849999998</v>
      </c>
      <c r="M25" s="16"/>
      <c r="N25" s="12">
        <f t="shared" ref="N25" si="13">M25+L25</f>
        <v>20892.308849999998</v>
      </c>
      <c r="P25" s="1" t="s">
        <v>177</v>
      </c>
    </row>
    <row r="26" spans="1:16" ht="29.25" customHeight="1" x14ac:dyDescent="0.25">
      <c r="F26" s="16"/>
      <c r="G26" s="16"/>
      <c r="H26" s="12"/>
      <c r="I26" s="16"/>
      <c r="J26" s="12"/>
      <c r="K26" s="16"/>
      <c r="L26" s="12"/>
      <c r="M26" s="16"/>
      <c r="N26" s="12"/>
      <c r="P26" s="1"/>
    </row>
    <row r="27" spans="1:16" x14ac:dyDescent="0.25">
      <c r="F27" s="16"/>
      <c r="G27" s="16"/>
      <c r="H27" s="12"/>
      <c r="J27" s="12"/>
      <c r="L27" s="12"/>
      <c r="M27" s="16"/>
      <c r="N27" s="12"/>
      <c r="P27" s="1"/>
    </row>
    <row r="28" spans="1:16" x14ac:dyDescent="0.25">
      <c r="A28" s="9"/>
      <c r="B28" s="20" t="s">
        <v>48</v>
      </c>
      <c r="C28" s="21"/>
      <c r="D28" s="22"/>
      <c r="E28" s="22"/>
      <c r="F28" s="24">
        <f>F14+F19+F22+F24+F25</f>
        <v>855892.28</v>
      </c>
      <c r="G28" s="24">
        <f t="shared" ref="G28:N28" si="14">G14+G19+G22+G24+G25</f>
        <v>0</v>
      </c>
      <c r="H28" s="24">
        <f t="shared" si="14"/>
        <v>855892.28</v>
      </c>
      <c r="I28" s="24">
        <f t="shared" si="14"/>
        <v>285393.57499999995</v>
      </c>
      <c r="J28" s="24">
        <f t="shared" si="14"/>
        <v>1141285.855</v>
      </c>
      <c r="K28" s="24">
        <f t="shared" si="14"/>
        <v>137986.45374999999</v>
      </c>
      <c r="L28" s="24">
        <f t="shared" si="14"/>
        <v>1279272.3087499999</v>
      </c>
      <c r="M28" s="24">
        <f t="shared" si="14"/>
        <v>10700</v>
      </c>
      <c r="N28" s="24">
        <f t="shared" si="14"/>
        <v>1289972.3087499999</v>
      </c>
      <c r="O28" s="6"/>
      <c r="P28" s="21"/>
    </row>
    <row r="29" spans="1:16" x14ac:dyDescent="0.25">
      <c r="F29" s="16"/>
      <c r="G29" s="16"/>
      <c r="H29" s="12"/>
      <c r="J29" s="12"/>
      <c r="L29" s="12"/>
      <c r="N29" s="12"/>
      <c r="P29" s="1"/>
    </row>
    <row r="30" spans="1:16" x14ac:dyDescent="0.25">
      <c r="F30" s="16"/>
      <c r="G30" s="16"/>
      <c r="H30" s="12"/>
      <c r="J30" s="12"/>
      <c r="L30" s="12"/>
      <c r="N30" s="12"/>
      <c r="P30" s="1"/>
    </row>
    <row r="31" spans="1:16" x14ac:dyDescent="0.25">
      <c r="F31" s="16"/>
      <c r="G31" s="16"/>
      <c r="H31" s="12"/>
      <c r="J31" s="12"/>
      <c r="L31" s="12"/>
      <c r="N31" s="12"/>
      <c r="P31" s="1"/>
    </row>
    <row r="32" spans="1:16" x14ac:dyDescent="0.25">
      <c r="F32" s="16"/>
      <c r="G32" s="16"/>
      <c r="H32" s="12"/>
      <c r="J32" s="12"/>
      <c r="L32" s="12"/>
      <c r="N32" s="12"/>
      <c r="P32" s="1"/>
    </row>
    <row r="33" spans="6:16" x14ac:dyDescent="0.25">
      <c r="F33" s="16"/>
      <c r="G33" s="16"/>
      <c r="H33" s="12"/>
      <c r="J33" s="12"/>
      <c r="L33" s="12"/>
      <c r="N33" s="12"/>
      <c r="P33" s="1"/>
    </row>
    <row r="34" spans="6:16" x14ac:dyDescent="0.25">
      <c r="F34" s="16"/>
      <c r="G34" s="16"/>
      <c r="H34" s="12"/>
      <c r="J34" s="12"/>
      <c r="L34" s="12"/>
      <c r="N34" s="12"/>
      <c r="P34" s="1"/>
    </row>
    <row r="35" spans="6:16" x14ac:dyDescent="0.25">
      <c r="F35" s="16"/>
      <c r="G35" s="16"/>
      <c r="H35" s="12"/>
      <c r="J35" s="12"/>
      <c r="L35" s="12"/>
      <c r="N35" s="12"/>
      <c r="P35" s="1"/>
    </row>
    <row r="36" spans="6:16" x14ac:dyDescent="0.25">
      <c r="F36" s="16"/>
      <c r="G36" s="16"/>
      <c r="H36" s="12"/>
      <c r="J36" s="12"/>
      <c r="L36" s="12"/>
      <c r="N36" s="12"/>
      <c r="P36" s="1"/>
    </row>
    <row r="37" spans="6:16" x14ac:dyDescent="0.25">
      <c r="F37" s="16"/>
      <c r="G37" s="16"/>
      <c r="H37" s="12"/>
      <c r="J37" s="12"/>
      <c r="L37" s="12"/>
      <c r="N37" s="12"/>
      <c r="P37" s="1"/>
    </row>
    <row r="38" spans="6:16" x14ac:dyDescent="0.25">
      <c r="F38" s="16"/>
      <c r="G38" s="16"/>
      <c r="H38" s="12"/>
      <c r="J38" s="12"/>
      <c r="L38" s="12"/>
      <c r="N38" s="12"/>
      <c r="P38" s="1"/>
    </row>
    <row r="39" spans="6:16" x14ac:dyDescent="0.25">
      <c r="F39" s="16"/>
      <c r="G39" s="16"/>
      <c r="H39" s="12"/>
      <c r="J39" s="12"/>
      <c r="L39" s="12"/>
      <c r="N39" s="12"/>
      <c r="P39" s="1"/>
    </row>
    <row r="40" spans="6:16" x14ac:dyDescent="0.25">
      <c r="F40" s="16"/>
      <c r="G40" s="16"/>
      <c r="H40" s="12"/>
      <c r="J40" s="12"/>
      <c r="L40" s="12"/>
      <c r="N40" s="12"/>
      <c r="P40" s="1"/>
    </row>
    <row r="41" spans="6:16" x14ac:dyDescent="0.25">
      <c r="F41" s="16"/>
      <c r="G41" s="16"/>
      <c r="H41" s="12"/>
      <c r="J41" s="12"/>
      <c r="L41" s="12"/>
      <c r="N41" s="12"/>
      <c r="P41" s="1"/>
    </row>
    <row r="42" spans="6:16" x14ac:dyDescent="0.25">
      <c r="F42" s="16"/>
      <c r="G42" s="16"/>
      <c r="H42" s="12"/>
      <c r="J42" s="12"/>
      <c r="L42" s="12"/>
      <c r="N42" s="12"/>
      <c r="P42" s="1"/>
    </row>
    <row r="43" spans="6:16" x14ac:dyDescent="0.25">
      <c r="F43" s="16"/>
      <c r="G43" s="16"/>
      <c r="H43" s="12"/>
      <c r="J43" s="12"/>
      <c r="L43" s="12"/>
      <c r="N43" s="12"/>
      <c r="P43" s="1"/>
    </row>
    <row r="44" spans="6:16" x14ac:dyDescent="0.25">
      <c r="F44" s="16"/>
      <c r="G44" s="16"/>
      <c r="H44" s="12"/>
      <c r="J44" s="12"/>
      <c r="L44" s="12"/>
      <c r="N44" s="12"/>
      <c r="P44" s="1"/>
    </row>
    <row r="45" spans="6:16" x14ac:dyDescent="0.25">
      <c r="F45" s="16"/>
      <c r="G45" s="16"/>
      <c r="H45" s="12"/>
      <c r="J45" s="12"/>
      <c r="L45" s="12"/>
      <c r="N45" s="12"/>
      <c r="P45" s="1"/>
    </row>
    <row r="46" spans="6:16" x14ac:dyDescent="0.25">
      <c r="F46" s="16"/>
      <c r="G46" s="16"/>
      <c r="H46" s="12"/>
      <c r="J46" s="12"/>
      <c r="L46" s="12"/>
      <c r="N46" s="12"/>
      <c r="P46" s="1"/>
    </row>
    <row r="47" spans="6:16" x14ac:dyDescent="0.25">
      <c r="F47" s="16"/>
      <c r="G47" s="16"/>
      <c r="H47" s="12"/>
      <c r="J47" s="12"/>
      <c r="L47" s="12"/>
      <c r="N47" s="12"/>
      <c r="P47" s="1"/>
    </row>
    <row r="48" spans="6:16" x14ac:dyDescent="0.25">
      <c r="F48" s="16"/>
      <c r="G48" s="16"/>
      <c r="H48" s="12"/>
      <c r="J48" s="12"/>
      <c r="L48" s="12"/>
      <c r="N48" s="12"/>
      <c r="P48" s="1"/>
    </row>
    <row r="49" spans="6:16" x14ac:dyDescent="0.25">
      <c r="F49" s="16"/>
      <c r="G49" s="16"/>
      <c r="H49" s="12"/>
      <c r="J49" s="12"/>
      <c r="L49" s="12"/>
      <c r="N49" s="12"/>
      <c r="P49" s="1"/>
    </row>
    <row r="50" spans="6:16" x14ac:dyDescent="0.25">
      <c r="F50" s="16"/>
      <c r="G50" s="16"/>
      <c r="H50" s="12"/>
      <c r="J50" s="12"/>
      <c r="L50" s="12"/>
      <c r="N50" s="12"/>
      <c r="P50" s="1"/>
    </row>
    <row r="51" spans="6:16" x14ac:dyDescent="0.25">
      <c r="F51" s="16"/>
      <c r="G51" s="16"/>
      <c r="H51" s="12"/>
      <c r="J51" s="12"/>
      <c r="L51" s="12"/>
      <c r="N51" s="12"/>
      <c r="P51" s="1"/>
    </row>
    <row r="52" spans="6:16" x14ac:dyDescent="0.25">
      <c r="F52" s="16"/>
      <c r="G52" s="16"/>
      <c r="H52" s="12"/>
      <c r="J52" s="12"/>
      <c r="L52" s="12"/>
      <c r="N52" s="12"/>
      <c r="P52" s="1"/>
    </row>
    <row r="53" spans="6:16" x14ac:dyDescent="0.25">
      <c r="F53" s="16"/>
      <c r="G53" s="16"/>
      <c r="H53" s="12"/>
      <c r="J53" s="12"/>
      <c r="L53" s="12"/>
      <c r="N53" s="12"/>
      <c r="P53" s="1"/>
    </row>
    <row r="54" spans="6:16" x14ac:dyDescent="0.25">
      <c r="F54" s="16"/>
      <c r="G54" s="16"/>
      <c r="H54" s="12"/>
      <c r="J54" s="12"/>
      <c r="L54" s="12"/>
      <c r="N54" s="12"/>
      <c r="P54" s="1"/>
    </row>
    <row r="55" spans="6:16" x14ac:dyDescent="0.25">
      <c r="F55" s="16"/>
      <c r="G55" s="16"/>
      <c r="H55" s="12"/>
      <c r="J55" s="12"/>
      <c r="L55" s="12"/>
      <c r="N55" s="12"/>
      <c r="P55" s="1"/>
    </row>
    <row r="56" spans="6:16" x14ac:dyDescent="0.25">
      <c r="F56" s="16"/>
      <c r="G56" s="16"/>
      <c r="H56" s="12"/>
      <c r="J56" s="12"/>
      <c r="L56" s="12"/>
      <c r="N56" s="12"/>
      <c r="P56" s="1"/>
    </row>
    <row r="57" spans="6:16" x14ac:dyDescent="0.25">
      <c r="F57" s="16"/>
      <c r="G57" s="16"/>
      <c r="H57" s="12"/>
      <c r="J57" s="12"/>
      <c r="L57" s="12"/>
      <c r="N57" s="12"/>
      <c r="P57" s="1"/>
    </row>
    <row r="58" spans="6:16" x14ac:dyDescent="0.25">
      <c r="F58" s="16"/>
      <c r="G58" s="16"/>
      <c r="H58" s="12"/>
      <c r="J58" s="12"/>
      <c r="L58" s="12"/>
      <c r="N58" s="12"/>
      <c r="P58" s="1"/>
    </row>
    <row r="59" spans="6:16" x14ac:dyDescent="0.25">
      <c r="F59" s="16"/>
      <c r="G59" s="16"/>
      <c r="H59" s="12"/>
      <c r="J59" s="12"/>
      <c r="L59" s="12"/>
      <c r="N59" s="12"/>
      <c r="P59" s="1"/>
    </row>
    <row r="60" spans="6:16" x14ac:dyDescent="0.25">
      <c r="F60" s="16"/>
      <c r="G60" s="16"/>
      <c r="H60" s="12"/>
      <c r="J60" s="12"/>
      <c r="L60" s="12"/>
      <c r="N60" s="12"/>
      <c r="P60" s="1"/>
    </row>
    <row r="61" spans="6:16" x14ac:dyDescent="0.25">
      <c r="F61" s="16"/>
      <c r="G61" s="16"/>
      <c r="H61" s="12"/>
      <c r="J61" s="12"/>
      <c r="L61" s="12"/>
      <c r="N61" s="12"/>
      <c r="P61" s="1"/>
    </row>
    <row r="62" spans="6:16" x14ac:dyDescent="0.25">
      <c r="F62" s="16"/>
      <c r="G62" s="16"/>
      <c r="H62" s="12"/>
      <c r="J62" s="12"/>
      <c r="L62" s="12"/>
      <c r="N62" s="12"/>
      <c r="P62" s="1"/>
    </row>
    <row r="63" spans="6:16" x14ac:dyDescent="0.25">
      <c r="F63" s="16"/>
      <c r="G63" s="16"/>
      <c r="H63" s="12"/>
      <c r="J63" s="12"/>
      <c r="L63" s="12"/>
      <c r="N63" s="12"/>
      <c r="P63" s="1"/>
    </row>
    <row r="64" spans="6:16" x14ac:dyDescent="0.25">
      <c r="F64" s="16"/>
      <c r="G64" s="16"/>
      <c r="H64" s="12"/>
      <c r="J64" s="12"/>
      <c r="L64" s="12"/>
      <c r="N64" s="12"/>
      <c r="P64" s="1"/>
    </row>
    <row r="65" spans="6:16" x14ac:dyDescent="0.25">
      <c r="F65" s="16"/>
      <c r="G65" s="16"/>
      <c r="H65" s="12"/>
      <c r="J65" s="12"/>
      <c r="L65" s="12"/>
      <c r="N65" s="12"/>
      <c r="P65" s="1"/>
    </row>
    <row r="66" spans="6:16" x14ac:dyDescent="0.25">
      <c r="F66" s="16"/>
      <c r="G66" s="16"/>
      <c r="H66" s="12"/>
      <c r="J66" s="12"/>
      <c r="L66" s="12"/>
      <c r="N66" s="12"/>
      <c r="P66" s="1"/>
    </row>
    <row r="67" spans="6:16" x14ac:dyDescent="0.25">
      <c r="F67" s="16"/>
      <c r="G67" s="16"/>
      <c r="H67" s="12"/>
      <c r="J67" s="12"/>
      <c r="L67" s="12"/>
      <c r="N67" s="12"/>
      <c r="P67" s="1"/>
    </row>
    <row r="68" spans="6:16" x14ac:dyDescent="0.25">
      <c r="F68" s="16"/>
      <c r="G68" s="16"/>
      <c r="H68" s="12"/>
      <c r="J68" s="12"/>
      <c r="L68" s="12"/>
      <c r="N68" s="12"/>
      <c r="P68" s="1"/>
    </row>
    <row r="69" spans="6:16" x14ac:dyDescent="0.25">
      <c r="F69" s="16"/>
      <c r="G69" s="16"/>
      <c r="H69" s="12"/>
      <c r="J69" s="12"/>
      <c r="L69" s="12"/>
      <c r="N69" s="12"/>
      <c r="P69" s="1"/>
    </row>
    <row r="70" spans="6:16" x14ac:dyDescent="0.25">
      <c r="F70" s="16"/>
      <c r="G70" s="16"/>
      <c r="H70" s="12"/>
      <c r="J70" s="12"/>
      <c r="L70" s="12"/>
      <c r="N70" s="12"/>
      <c r="P70" s="1"/>
    </row>
    <row r="71" spans="6:16" x14ac:dyDescent="0.25">
      <c r="F71" s="16"/>
      <c r="G71" s="16"/>
      <c r="H71" s="12"/>
      <c r="J71" s="12"/>
      <c r="L71" s="12"/>
      <c r="N71" s="12"/>
      <c r="P71" s="1"/>
    </row>
    <row r="72" spans="6:16" x14ac:dyDescent="0.25">
      <c r="F72" s="16"/>
      <c r="G72" s="16"/>
      <c r="H72" s="12"/>
      <c r="J72" s="12"/>
      <c r="L72" s="12"/>
      <c r="N72" s="12"/>
      <c r="P72" s="1"/>
    </row>
    <row r="73" spans="6:16" x14ac:dyDescent="0.25">
      <c r="F73" s="16"/>
      <c r="G73" s="16"/>
      <c r="H73" s="12"/>
      <c r="J73" s="12"/>
      <c r="L73" s="12"/>
      <c r="N73" s="12"/>
      <c r="P73" s="1"/>
    </row>
    <row r="74" spans="6:16" x14ac:dyDescent="0.25">
      <c r="F74" s="16"/>
      <c r="G74" s="16"/>
      <c r="H74" s="12"/>
      <c r="J74" s="12"/>
      <c r="L74" s="12"/>
      <c r="N74" s="12"/>
      <c r="P74" s="1"/>
    </row>
    <row r="75" spans="6:16" x14ac:dyDescent="0.25">
      <c r="F75" s="16"/>
      <c r="G75" s="16"/>
      <c r="H75" s="12"/>
      <c r="J75" s="12"/>
      <c r="L75" s="12"/>
      <c r="N75" s="12"/>
      <c r="P75" s="1"/>
    </row>
    <row r="76" spans="6:16" x14ac:dyDescent="0.25">
      <c r="F76" s="16"/>
      <c r="G76" s="16"/>
      <c r="H76" s="12"/>
      <c r="J76" s="12"/>
      <c r="L76" s="12"/>
      <c r="N76" s="12"/>
      <c r="P76" s="1"/>
    </row>
    <row r="77" spans="6:16" x14ac:dyDescent="0.25">
      <c r="F77" s="16"/>
      <c r="G77" s="16"/>
      <c r="H77" s="12"/>
      <c r="J77" s="12"/>
      <c r="L77" s="12"/>
      <c r="N77" s="12"/>
      <c r="P77" s="1"/>
    </row>
    <row r="78" spans="6:16" x14ac:dyDescent="0.25">
      <c r="F78" s="16"/>
      <c r="G78" s="16"/>
      <c r="H78" s="12"/>
      <c r="J78" s="12"/>
      <c r="L78" s="12"/>
      <c r="N78" s="12"/>
      <c r="P78" s="1"/>
    </row>
    <row r="79" spans="6:16" x14ac:dyDescent="0.25">
      <c r="F79" s="16"/>
      <c r="G79" s="16"/>
      <c r="H79" s="12"/>
      <c r="J79" s="12"/>
      <c r="L79" s="12"/>
      <c r="N79" s="12"/>
      <c r="P79" s="1"/>
    </row>
    <row r="80" spans="6:16" x14ac:dyDescent="0.25">
      <c r="F80" s="16"/>
      <c r="G80" s="16"/>
      <c r="H80" s="12"/>
      <c r="J80" s="12"/>
      <c r="L80" s="12"/>
      <c r="N80" s="12"/>
      <c r="P80" s="1"/>
    </row>
    <row r="81" spans="6:16" x14ac:dyDescent="0.25">
      <c r="F81" s="16"/>
      <c r="G81" s="16"/>
      <c r="H81" s="12"/>
      <c r="J81" s="12"/>
      <c r="L81" s="12"/>
      <c r="N81" s="12"/>
      <c r="P81" s="1"/>
    </row>
    <row r="82" spans="6:16" x14ac:dyDescent="0.25">
      <c r="F82" s="16"/>
      <c r="G82" s="16"/>
      <c r="H82" s="12"/>
      <c r="J82" s="12"/>
      <c r="L82" s="12"/>
      <c r="N82" s="12"/>
      <c r="P82" s="1"/>
    </row>
    <row r="83" spans="6:16" x14ac:dyDescent="0.25">
      <c r="F83" s="16"/>
      <c r="G83" s="16"/>
      <c r="H83" s="12"/>
      <c r="J83" s="12"/>
      <c r="L83" s="12"/>
      <c r="N83" s="12"/>
      <c r="P83" s="1"/>
    </row>
    <row r="84" spans="6:16" x14ac:dyDescent="0.25">
      <c r="F84" s="16"/>
      <c r="G84" s="16"/>
      <c r="H84" s="12"/>
      <c r="J84" s="12"/>
      <c r="L84" s="12"/>
      <c r="N84" s="12"/>
      <c r="P84" s="1"/>
    </row>
    <row r="85" spans="6:16" x14ac:dyDescent="0.25">
      <c r="F85" s="16"/>
      <c r="G85" s="16"/>
      <c r="H85" s="12"/>
      <c r="J85" s="12"/>
      <c r="L85" s="12"/>
      <c r="N85" s="12"/>
      <c r="P85" s="1"/>
    </row>
    <row r="86" spans="6:16" x14ac:dyDescent="0.25">
      <c r="F86" s="16"/>
      <c r="G86" s="16"/>
      <c r="H86" s="12"/>
      <c r="J86" s="12"/>
      <c r="L86" s="12"/>
      <c r="N86" s="12"/>
      <c r="P86" s="1"/>
    </row>
    <row r="87" spans="6:16" x14ac:dyDescent="0.25">
      <c r="F87" s="16"/>
      <c r="G87" s="16"/>
      <c r="H87" s="12"/>
      <c r="J87" s="12"/>
      <c r="L87" s="12"/>
      <c r="N87" s="12"/>
      <c r="P87" s="1"/>
    </row>
    <row r="88" spans="6:16" x14ac:dyDescent="0.25">
      <c r="F88" s="16"/>
      <c r="G88" s="16"/>
      <c r="H88" s="12"/>
      <c r="J88" s="12"/>
      <c r="L88" s="12"/>
      <c r="N88" s="12"/>
      <c r="P88" s="1"/>
    </row>
    <row r="89" spans="6:16" x14ac:dyDescent="0.25">
      <c r="F89" s="16"/>
      <c r="G89" s="16"/>
      <c r="H89" s="12"/>
      <c r="J89" s="12"/>
      <c r="L89" s="12"/>
      <c r="N89" s="12"/>
      <c r="P89" s="1"/>
    </row>
    <row r="90" spans="6:16" x14ac:dyDescent="0.25">
      <c r="F90" s="16"/>
      <c r="G90" s="16"/>
      <c r="H90" s="12"/>
      <c r="J90" s="12"/>
      <c r="L90" s="12"/>
      <c r="N90" s="12"/>
      <c r="P90" s="1"/>
    </row>
    <row r="91" spans="6:16" x14ac:dyDescent="0.25">
      <c r="H91" s="12"/>
      <c r="J91" s="12"/>
      <c r="L91" s="12"/>
      <c r="N91" s="12"/>
      <c r="P91" s="1"/>
    </row>
    <row r="92" spans="6:16" x14ac:dyDescent="0.25">
      <c r="H92" s="12"/>
      <c r="J92" s="12"/>
      <c r="L92" s="12"/>
      <c r="N92" s="12"/>
      <c r="P92" s="1"/>
    </row>
    <row r="93" spans="6:16" x14ac:dyDescent="0.25">
      <c r="H93" s="12"/>
      <c r="J93" s="12"/>
      <c r="L93" s="12"/>
      <c r="N93" s="12"/>
      <c r="P93" s="1"/>
    </row>
    <row r="94" spans="6:16" x14ac:dyDescent="0.25">
      <c r="H94" s="12"/>
      <c r="J94" s="12"/>
      <c r="L94" s="12"/>
      <c r="N94" s="12"/>
      <c r="P94" s="1"/>
    </row>
    <row r="95" spans="6:16" x14ac:dyDescent="0.25">
      <c r="H95" s="12"/>
      <c r="J95" s="12"/>
      <c r="L95" s="12"/>
      <c r="N95" s="12"/>
      <c r="P95" s="1"/>
    </row>
    <row r="96" spans="6:16" x14ac:dyDescent="0.25">
      <c r="H96" s="12"/>
      <c r="J96" s="12"/>
      <c r="L96" s="12"/>
      <c r="N96" s="12"/>
      <c r="P96" s="1"/>
    </row>
    <row r="97" spans="8:16" x14ac:dyDescent="0.25">
      <c r="H97" s="12"/>
      <c r="J97" s="12"/>
      <c r="L97" s="12"/>
      <c r="N97" s="12"/>
      <c r="P97" s="1"/>
    </row>
    <row r="98" spans="8:16" x14ac:dyDescent="0.25">
      <c r="H98" s="12"/>
      <c r="J98" s="12"/>
      <c r="L98" s="12"/>
      <c r="N98" s="12"/>
      <c r="P98" s="1"/>
    </row>
    <row r="99" spans="8:16" x14ac:dyDescent="0.25">
      <c r="H99" s="12"/>
      <c r="J99" s="12"/>
      <c r="L99" s="12"/>
      <c r="N99" s="12"/>
      <c r="P99" s="1"/>
    </row>
    <row r="100" spans="8:16" x14ac:dyDescent="0.25">
      <c r="H100" s="12"/>
      <c r="J100" s="12"/>
      <c r="L100" s="12"/>
      <c r="N100" s="12"/>
      <c r="P100" s="1"/>
    </row>
    <row r="101" spans="8:16" x14ac:dyDescent="0.25">
      <c r="H101" s="12"/>
      <c r="J101" s="12"/>
      <c r="L101" s="12"/>
      <c r="N101" s="12"/>
      <c r="P101" s="1"/>
    </row>
    <row r="102" spans="8:16" x14ac:dyDescent="0.25">
      <c r="H102" s="12"/>
      <c r="J102" s="12"/>
      <c r="L102" s="12"/>
      <c r="N102" s="12"/>
      <c r="P102" s="1"/>
    </row>
    <row r="103" spans="8:16" x14ac:dyDescent="0.25">
      <c r="H103" s="12"/>
      <c r="J103" s="12"/>
      <c r="L103" s="12"/>
      <c r="N103" s="12"/>
      <c r="P103" s="1"/>
    </row>
    <row r="104" spans="8:16" x14ac:dyDescent="0.25">
      <c r="H104" s="12"/>
      <c r="J104" s="12"/>
      <c r="L104" s="12"/>
      <c r="N104" s="12"/>
      <c r="P104" s="1"/>
    </row>
    <row r="105" spans="8:16" x14ac:dyDescent="0.25">
      <c r="H105" s="12"/>
      <c r="J105" s="12"/>
      <c r="L105" s="12"/>
      <c r="N105" s="12"/>
      <c r="P105" s="1"/>
    </row>
    <row r="106" spans="8:16" x14ac:dyDescent="0.25">
      <c r="H106" s="12"/>
      <c r="J106" s="12"/>
      <c r="L106" s="12"/>
      <c r="N106" s="12"/>
      <c r="P106" s="1"/>
    </row>
    <row r="107" spans="8:16" x14ac:dyDescent="0.25">
      <c r="H107" s="12"/>
      <c r="J107" s="12"/>
      <c r="L107" s="12"/>
      <c r="N107" s="12"/>
      <c r="P107" s="1"/>
    </row>
    <row r="108" spans="8:16" x14ac:dyDescent="0.25">
      <c r="H108" s="12"/>
      <c r="J108" s="12"/>
      <c r="L108" s="12"/>
      <c r="N108" s="12"/>
      <c r="P108" s="1"/>
    </row>
    <row r="109" spans="8:16" x14ac:dyDescent="0.25">
      <c r="H109" s="12"/>
      <c r="J109" s="12"/>
      <c r="L109" s="12"/>
      <c r="N109" s="12"/>
      <c r="P109" s="1"/>
    </row>
    <row r="110" spans="8:16" x14ac:dyDescent="0.25">
      <c r="H110" s="12"/>
      <c r="J110" s="12"/>
      <c r="L110" s="12"/>
      <c r="N110" s="12"/>
      <c r="P110" s="1"/>
    </row>
    <row r="111" spans="8:16" x14ac:dyDescent="0.25">
      <c r="H111" s="12"/>
      <c r="J111" s="12"/>
      <c r="L111" s="12"/>
      <c r="N111" s="12"/>
      <c r="P111" s="1"/>
    </row>
    <row r="112" spans="8:16" x14ac:dyDescent="0.25">
      <c r="H112" s="12"/>
      <c r="J112" s="12"/>
      <c r="L112" s="12"/>
      <c r="N112" s="12"/>
      <c r="P112" s="1"/>
    </row>
    <row r="113" spans="8:16" x14ac:dyDescent="0.25">
      <c r="H113" s="12"/>
      <c r="J113" s="12"/>
      <c r="L113" s="12"/>
      <c r="N113" s="12"/>
      <c r="P113" s="1"/>
    </row>
    <row r="114" spans="8:16" x14ac:dyDescent="0.25">
      <c r="H114" s="12"/>
      <c r="J114" s="12"/>
      <c r="L114" s="12"/>
      <c r="N114" s="12"/>
      <c r="P114" s="1"/>
    </row>
    <row r="115" spans="8:16" x14ac:dyDescent="0.25">
      <c r="H115" s="12"/>
      <c r="J115" s="12"/>
      <c r="L115" s="12"/>
      <c r="N115" s="12"/>
      <c r="P115" s="1"/>
    </row>
    <row r="116" spans="8:16" x14ac:dyDescent="0.25">
      <c r="H116" s="12"/>
      <c r="J116" s="12"/>
      <c r="L116" s="12"/>
      <c r="N116" s="12"/>
      <c r="P116" s="1"/>
    </row>
    <row r="117" spans="8:16" x14ac:dyDescent="0.25">
      <c r="H117" s="12"/>
      <c r="J117" s="12"/>
      <c r="L117" s="12"/>
      <c r="N117" s="12"/>
      <c r="P117" s="1"/>
    </row>
    <row r="118" spans="8:16" x14ac:dyDescent="0.25">
      <c r="H118" s="12"/>
      <c r="J118" s="12"/>
      <c r="L118" s="12"/>
      <c r="N118" s="12"/>
      <c r="P118" s="1"/>
    </row>
    <row r="119" spans="8:16" x14ac:dyDescent="0.25">
      <c r="H119" s="12"/>
      <c r="J119" s="12"/>
      <c r="L119" s="12"/>
      <c r="N119" s="12"/>
      <c r="P119" s="1"/>
    </row>
    <row r="120" spans="8:16" x14ac:dyDescent="0.25">
      <c r="H120" s="12"/>
      <c r="J120" s="12"/>
      <c r="L120" s="12"/>
      <c r="N120" s="12"/>
      <c r="P120" s="1"/>
    </row>
    <row r="121" spans="8:16" x14ac:dyDescent="0.25">
      <c r="H121" s="12"/>
      <c r="J121" s="12"/>
      <c r="L121" s="12"/>
      <c r="N121" s="12"/>
      <c r="P121" s="1"/>
    </row>
    <row r="122" spans="8:16" x14ac:dyDescent="0.25">
      <c r="H122" s="12"/>
      <c r="J122" s="12"/>
      <c r="L122" s="12"/>
      <c r="N122" s="12"/>
      <c r="P122" s="1"/>
    </row>
    <row r="123" spans="8:16" x14ac:dyDescent="0.25">
      <c r="H123" s="12"/>
      <c r="J123" s="12"/>
      <c r="L123" s="12"/>
      <c r="N123" s="12"/>
      <c r="P123" s="1"/>
    </row>
    <row r="124" spans="8:16" x14ac:dyDescent="0.25">
      <c r="H124" s="12"/>
      <c r="J124" s="12"/>
      <c r="L124" s="12"/>
      <c r="N124" s="12"/>
      <c r="P124" s="1"/>
    </row>
    <row r="125" spans="8:16" x14ac:dyDescent="0.25">
      <c r="H125" s="12"/>
      <c r="J125" s="12"/>
      <c r="L125" s="12"/>
      <c r="N125" s="12"/>
      <c r="P125" s="1"/>
    </row>
    <row r="126" spans="8:16" x14ac:dyDescent="0.25">
      <c r="H126" s="12"/>
      <c r="J126" s="12"/>
      <c r="L126" s="12"/>
      <c r="N126" s="12"/>
      <c r="P126" s="1"/>
    </row>
    <row r="127" spans="8:16" x14ac:dyDescent="0.25">
      <c r="H127" s="12"/>
      <c r="J127" s="12"/>
      <c r="L127" s="12"/>
      <c r="N127" s="12"/>
      <c r="P127" s="1"/>
    </row>
    <row r="128" spans="8:16" x14ac:dyDescent="0.25">
      <c r="H128" s="12"/>
      <c r="J128" s="12"/>
      <c r="L128" s="12"/>
      <c r="N128" s="12"/>
      <c r="P128" s="1"/>
    </row>
    <row r="129" spans="8:16" x14ac:dyDescent="0.25">
      <c r="H129" s="12"/>
      <c r="J129" s="12"/>
      <c r="L129" s="12"/>
      <c r="N129" s="12"/>
      <c r="P129" s="1"/>
    </row>
    <row r="130" spans="8:16" x14ac:dyDescent="0.25">
      <c r="H130" s="12"/>
      <c r="J130" s="12"/>
      <c r="L130" s="12"/>
      <c r="N130" s="12"/>
      <c r="P130" s="1"/>
    </row>
    <row r="131" spans="8:16" x14ac:dyDescent="0.25">
      <c r="H131" s="12"/>
      <c r="J131" s="12"/>
      <c r="L131" s="12"/>
      <c r="N131" s="12"/>
      <c r="P131" s="1"/>
    </row>
    <row r="132" spans="8:16" x14ac:dyDescent="0.25">
      <c r="H132" s="12"/>
      <c r="J132" s="12"/>
      <c r="L132" s="12"/>
      <c r="N132" s="12"/>
      <c r="P132" s="1"/>
    </row>
    <row r="133" spans="8:16" x14ac:dyDescent="0.25">
      <c r="H133" s="12"/>
      <c r="J133" s="12"/>
      <c r="L133" s="12"/>
      <c r="N133" s="12"/>
      <c r="P133" s="1"/>
    </row>
    <row r="134" spans="8:16" x14ac:dyDescent="0.25">
      <c r="H134" s="12"/>
      <c r="J134" s="12"/>
      <c r="L134" s="12"/>
      <c r="N134" s="12"/>
      <c r="P134" s="1"/>
    </row>
    <row r="135" spans="8:16" x14ac:dyDescent="0.25">
      <c r="H135" s="12"/>
      <c r="J135" s="12"/>
      <c r="L135" s="12"/>
      <c r="N135" s="12"/>
      <c r="P135" s="1"/>
    </row>
    <row r="136" spans="8:16" x14ac:dyDescent="0.25">
      <c r="H136" s="12"/>
      <c r="J136" s="12"/>
      <c r="L136" s="12"/>
      <c r="N136" s="12"/>
      <c r="P136" s="1"/>
    </row>
    <row r="137" spans="8:16" x14ac:dyDescent="0.25">
      <c r="H137" s="12"/>
      <c r="J137" s="12"/>
      <c r="L137" s="12"/>
      <c r="N137" s="12"/>
      <c r="P137" s="1"/>
    </row>
    <row r="138" spans="8:16" x14ac:dyDescent="0.25">
      <c r="H138" s="12"/>
      <c r="J138" s="12"/>
      <c r="L138" s="12"/>
      <c r="N138" s="12"/>
      <c r="P138" s="1"/>
    </row>
    <row r="139" spans="8:16" x14ac:dyDescent="0.25">
      <c r="H139" s="12"/>
      <c r="J139" s="12"/>
      <c r="L139" s="12"/>
      <c r="N139" s="12"/>
      <c r="P139" s="1"/>
    </row>
    <row r="140" spans="8:16" x14ac:dyDescent="0.25">
      <c r="H140" s="12"/>
      <c r="J140" s="12"/>
      <c r="L140" s="12"/>
      <c r="N140" s="12"/>
      <c r="P140" s="1"/>
    </row>
    <row r="141" spans="8:16" x14ac:dyDescent="0.25">
      <c r="H141" s="12"/>
      <c r="J141" s="12"/>
      <c r="L141" s="12"/>
      <c r="N141" s="12"/>
      <c r="P141" s="1"/>
    </row>
    <row r="142" spans="8:16" x14ac:dyDescent="0.25">
      <c r="H142" s="12"/>
      <c r="J142" s="12"/>
      <c r="L142" s="12"/>
      <c r="N142" s="12"/>
      <c r="P142" s="1"/>
    </row>
    <row r="143" spans="8:16" x14ac:dyDescent="0.25">
      <c r="H143" s="12"/>
      <c r="J143" s="12"/>
      <c r="L143" s="12"/>
      <c r="N143" s="12"/>
      <c r="P143" s="1"/>
    </row>
    <row r="144" spans="8:16" x14ac:dyDescent="0.25">
      <c r="H144" s="12"/>
      <c r="J144" s="12"/>
      <c r="L144" s="12"/>
      <c r="N144" s="12"/>
      <c r="P144" s="1"/>
    </row>
    <row r="145" spans="8:16" x14ac:dyDescent="0.25">
      <c r="H145" s="12"/>
      <c r="J145" s="12"/>
      <c r="L145" s="12"/>
      <c r="N145" s="12"/>
      <c r="P145" s="1"/>
    </row>
    <row r="146" spans="8:16" x14ac:dyDescent="0.25">
      <c r="H146" s="12"/>
      <c r="J146" s="12"/>
      <c r="L146" s="12"/>
      <c r="N146" s="12"/>
      <c r="P146" s="1"/>
    </row>
    <row r="147" spans="8:16" x14ac:dyDescent="0.25">
      <c r="H147" s="12"/>
      <c r="J147" s="12"/>
      <c r="L147" s="12"/>
      <c r="N147" s="12"/>
      <c r="P147" s="1"/>
    </row>
    <row r="148" spans="8:16" x14ac:dyDescent="0.25">
      <c r="H148" s="12"/>
      <c r="J148" s="12"/>
      <c r="L148" s="12"/>
      <c r="N148" s="12"/>
      <c r="P148" s="1"/>
    </row>
    <row r="149" spans="8:16" x14ac:dyDescent="0.25">
      <c r="H149" s="12"/>
      <c r="J149" s="12"/>
      <c r="L149" s="12"/>
      <c r="N149" s="12"/>
      <c r="P149" s="1"/>
    </row>
    <row r="150" spans="8:16" x14ac:dyDescent="0.25">
      <c r="H150" s="12"/>
      <c r="J150" s="12"/>
      <c r="L150" s="12"/>
      <c r="N150" s="12"/>
      <c r="P150" s="1"/>
    </row>
    <row r="151" spans="8:16" x14ac:dyDescent="0.25">
      <c r="H151" s="12"/>
      <c r="J151" s="12"/>
      <c r="L151" s="12"/>
      <c r="N151" s="12"/>
      <c r="P151" s="1"/>
    </row>
    <row r="152" spans="8:16" x14ac:dyDescent="0.25">
      <c r="H152" s="12"/>
      <c r="J152" s="12"/>
      <c r="L152" s="12"/>
      <c r="N152" s="12"/>
      <c r="P152" s="1"/>
    </row>
    <row r="153" spans="8:16" x14ac:dyDescent="0.25">
      <c r="H153" s="12"/>
      <c r="J153" s="12"/>
      <c r="L153" s="12"/>
      <c r="N153" s="12"/>
      <c r="P153" s="1"/>
    </row>
    <row r="154" spans="8:16" x14ac:dyDescent="0.25">
      <c r="H154" s="12"/>
      <c r="J154" s="12"/>
      <c r="L154" s="12"/>
      <c r="N154" s="12"/>
      <c r="P154" s="1"/>
    </row>
    <row r="155" spans="8:16" x14ac:dyDescent="0.25">
      <c r="H155" s="12"/>
      <c r="J155" s="12"/>
      <c r="L155" s="12"/>
      <c r="N155" s="12"/>
      <c r="P155" s="1"/>
    </row>
    <row r="156" spans="8:16" x14ac:dyDescent="0.25">
      <c r="H156" s="12"/>
      <c r="J156" s="12"/>
      <c r="L156" s="12"/>
      <c r="N156" s="12"/>
      <c r="P156" s="1"/>
    </row>
    <row r="157" spans="8:16" x14ac:dyDescent="0.25">
      <c r="H157" s="12"/>
      <c r="J157" s="12"/>
      <c r="L157" s="12"/>
      <c r="N157" s="12"/>
      <c r="P157" s="1"/>
    </row>
    <row r="158" spans="8:16" x14ac:dyDescent="0.25">
      <c r="H158" s="12"/>
      <c r="J158" s="12"/>
      <c r="L158" s="12"/>
      <c r="N158" s="12"/>
      <c r="P158" s="1"/>
    </row>
    <row r="159" spans="8:16" x14ac:dyDescent="0.25">
      <c r="H159" s="12"/>
      <c r="J159" s="12"/>
      <c r="L159" s="12"/>
      <c r="N159" s="12"/>
      <c r="P159" s="1"/>
    </row>
    <row r="160" spans="8:16" x14ac:dyDescent="0.25">
      <c r="H160" s="12"/>
      <c r="J160" s="12"/>
      <c r="L160" s="12"/>
      <c r="N160" s="12"/>
      <c r="P160" s="1"/>
    </row>
    <row r="161" spans="8:16" x14ac:dyDescent="0.25">
      <c r="H161" s="12"/>
      <c r="J161" s="12"/>
      <c r="L161" s="12"/>
      <c r="N161" s="12"/>
      <c r="P161" s="1"/>
    </row>
    <row r="162" spans="8:16" x14ac:dyDescent="0.25">
      <c r="H162" s="12"/>
      <c r="J162" s="12"/>
      <c r="L162" s="12"/>
      <c r="N162" s="12"/>
      <c r="P162" s="1"/>
    </row>
    <row r="163" spans="8:16" x14ac:dyDescent="0.25">
      <c r="H163" s="12"/>
      <c r="J163" s="12"/>
      <c r="L163" s="12"/>
      <c r="N163" s="12"/>
      <c r="P163" s="1"/>
    </row>
    <row r="164" spans="8:16" x14ac:dyDescent="0.25">
      <c r="H164" s="12"/>
      <c r="J164" s="12"/>
      <c r="L164" s="12"/>
      <c r="N164" s="12"/>
      <c r="P164" s="1"/>
    </row>
    <row r="165" spans="8:16" x14ac:dyDescent="0.25">
      <c r="H165" s="12"/>
      <c r="J165" s="12"/>
      <c r="L165" s="12"/>
      <c r="N165" s="12"/>
      <c r="P165" s="1"/>
    </row>
    <row r="166" spans="8:16" x14ac:dyDescent="0.25">
      <c r="H166" s="12"/>
      <c r="J166" s="12"/>
      <c r="L166" s="12"/>
      <c r="N166" s="12"/>
      <c r="P166" s="1"/>
    </row>
    <row r="167" spans="8:16" x14ac:dyDescent="0.25">
      <c r="H167" s="12"/>
      <c r="J167" s="12"/>
      <c r="L167" s="12"/>
      <c r="N167" s="12"/>
      <c r="P167" s="1"/>
    </row>
    <row r="168" spans="8:16" x14ac:dyDescent="0.25">
      <c r="H168" s="12"/>
      <c r="J168" s="12"/>
      <c r="L168" s="12"/>
      <c r="N168" s="12"/>
      <c r="P168" s="1"/>
    </row>
    <row r="169" spans="8:16" x14ac:dyDescent="0.25">
      <c r="H169" s="12"/>
      <c r="J169" s="12"/>
      <c r="L169" s="12"/>
      <c r="N169" s="12"/>
      <c r="P169" s="1"/>
    </row>
    <row r="170" spans="8:16" x14ac:dyDescent="0.25">
      <c r="H170" s="12"/>
      <c r="J170" s="12"/>
      <c r="L170" s="12"/>
      <c r="N170" s="12"/>
      <c r="P170" s="1"/>
    </row>
    <row r="171" spans="8:16" x14ac:dyDescent="0.25">
      <c r="H171" s="12"/>
      <c r="J171" s="12"/>
      <c r="L171" s="12"/>
      <c r="N171" s="12"/>
      <c r="P171" s="1"/>
    </row>
    <row r="172" spans="8:16" x14ac:dyDescent="0.25">
      <c r="H172" s="12"/>
      <c r="J172" s="12"/>
      <c r="L172" s="12"/>
      <c r="N172" s="12"/>
      <c r="P172" s="1"/>
    </row>
    <row r="173" spans="8:16" x14ac:dyDescent="0.25">
      <c r="H173" s="12"/>
      <c r="J173" s="12"/>
      <c r="L173" s="12"/>
      <c r="N173" s="12"/>
      <c r="P173" s="1"/>
    </row>
    <row r="174" spans="8:16" x14ac:dyDescent="0.25">
      <c r="H174" s="12"/>
      <c r="J174" s="12"/>
      <c r="L174" s="12"/>
      <c r="N174" s="12"/>
      <c r="P174" s="1"/>
    </row>
    <row r="175" spans="8:16" x14ac:dyDescent="0.25">
      <c r="H175" s="12"/>
      <c r="J175" s="12"/>
      <c r="L175" s="12"/>
      <c r="N175" s="12"/>
      <c r="P175" s="1"/>
    </row>
    <row r="176" spans="8:16" x14ac:dyDescent="0.25">
      <c r="H176" s="12"/>
      <c r="J176" s="12"/>
      <c r="L176" s="12"/>
      <c r="N176" s="12"/>
      <c r="P176" s="1"/>
    </row>
    <row r="177" spans="8:16" x14ac:dyDescent="0.25">
      <c r="H177" s="12"/>
      <c r="J177" s="12"/>
      <c r="L177" s="12"/>
      <c r="N177" s="12"/>
      <c r="P177" s="1"/>
    </row>
    <row r="178" spans="8:16" x14ac:dyDescent="0.25">
      <c r="H178" s="12"/>
      <c r="J178" s="12"/>
      <c r="L178" s="12"/>
      <c r="N178" s="12"/>
      <c r="P178" s="1"/>
    </row>
    <row r="179" spans="8:16" x14ac:dyDescent="0.25">
      <c r="H179" s="12"/>
      <c r="J179" s="12"/>
      <c r="L179" s="12"/>
      <c r="N179" s="12"/>
      <c r="P179" s="1"/>
    </row>
    <row r="180" spans="8:16" x14ac:dyDescent="0.25">
      <c r="H180" s="12"/>
      <c r="J180" s="12"/>
      <c r="L180" s="12"/>
      <c r="N180" s="12"/>
      <c r="P180" s="1"/>
    </row>
    <row r="181" spans="8:16" x14ac:dyDescent="0.25">
      <c r="H181" s="12"/>
      <c r="J181" s="12"/>
      <c r="L181" s="12"/>
      <c r="N181" s="12"/>
      <c r="P181" s="1"/>
    </row>
    <row r="182" spans="8:16" x14ac:dyDescent="0.25">
      <c r="H182" s="12"/>
      <c r="J182" s="12"/>
      <c r="L182" s="12"/>
      <c r="N182" s="12"/>
      <c r="P182" s="1"/>
    </row>
    <row r="183" spans="8:16" x14ac:dyDescent="0.25">
      <c r="H183" s="12"/>
      <c r="J183" s="12"/>
      <c r="L183" s="12"/>
      <c r="N183" s="12"/>
      <c r="P183" s="1"/>
    </row>
    <row r="184" spans="8:16" x14ac:dyDescent="0.25">
      <c r="H184" s="12"/>
      <c r="J184" s="12"/>
      <c r="L184" s="12"/>
      <c r="N184" s="12"/>
      <c r="P184" s="1"/>
    </row>
    <row r="185" spans="8:16" x14ac:dyDescent="0.25">
      <c r="H185" s="12"/>
      <c r="J185" s="12"/>
      <c r="L185" s="12"/>
      <c r="N185" s="12"/>
      <c r="P185" s="1"/>
    </row>
    <row r="186" spans="8:16" x14ac:dyDescent="0.25">
      <c r="H186" s="12"/>
      <c r="J186" s="12"/>
      <c r="L186" s="12"/>
      <c r="N186" s="12"/>
      <c r="P186" s="1"/>
    </row>
    <row r="187" spans="8:16" x14ac:dyDescent="0.25">
      <c r="H187" s="12"/>
      <c r="J187" s="12"/>
      <c r="L187" s="12"/>
      <c r="N187" s="12"/>
      <c r="P187" s="1"/>
    </row>
    <row r="188" spans="8:16" x14ac:dyDescent="0.25">
      <c r="H188" s="12"/>
      <c r="J188" s="12"/>
      <c r="L188" s="12"/>
      <c r="N188" s="12"/>
      <c r="P188" s="1"/>
    </row>
    <row r="189" spans="8:16" x14ac:dyDescent="0.25">
      <c r="H189" s="12"/>
      <c r="J189" s="12"/>
      <c r="L189" s="12"/>
      <c r="N189" s="12"/>
      <c r="P189" s="1"/>
    </row>
    <row r="190" spans="8:16" x14ac:dyDescent="0.25">
      <c r="H190" s="12"/>
      <c r="J190" s="12"/>
      <c r="L190" s="12"/>
      <c r="N190" s="12"/>
      <c r="P190" s="1"/>
    </row>
    <row r="191" spans="8:16" x14ac:dyDescent="0.25">
      <c r="H191" s="12"/>
      <c r="J191" s="12"/>
      <c r="L191" s="12"/>
      <c r="N191" s="12"/>
      <c r="P191" s="1"/>
    </row>
    <row r="192" spans="8:16" x14ac:dyDescent="0.25">
      <c r="H192" s="12"/>
      <c r="J192" s="12"/>
      <c r="L192" s="12"/>
      <c r="N192" s="12"/>
      <c r="P192" s="1"/>
    </row>
    <row r="193" spans="8:16" x14ac:dyDescent="0.25">
      <c r="H193" s="12"/>
      <c r="J193" s="12"/>
      <c r="L193" s="12"/>
      <c r="N193" s="12"/>
      <c r="P193" s="1"/>
    </row>
    <row r="194" spans="8:16" x14ac:dyDescent="0.25">
      <c r="H194" s="12"/>
      <c r="J194" s="12"/>
      <c r="L194" s="12"/>
      <c r="N194" s="12"/>
      <c r="P194" s="1"/>
    </row>
    <row r="195" spans="8:16" x14ac:dyDescent="0.25">
      <c r="H195" s="12"/>
      <c r="J195" s="12"/>
      <c r="L195" s="12"/>
      <c r="N195" s="12"/>
      <c r="P195" s="1"/>
    </row>
    <row r="196" spans="8:16" x14ac:dyDescent="0.25">
      <c r="H196" s="12"/>
      <c r="J196" s="12"/>
      <c r="L196" s="12"/>
      <c r="N196" s="12"/>
      <c r="P196" s="1"/>
    </row>
    <row r="197" spans="8:16" x14ac:dyDescent="0.25">
      <c r="H197" s="12"/>
      <c r="J197" s="12"/>
      <c r="L197" s="12"/>
      <c r="N197" s="12"/>
      <c r="P197" s="1"/>
    </row>
    <row r="198" spans="8:16" x14ac:dyDescent="0.25">
      <c r="H198" s="12"/>
      <c r="J198" s="12"/>
      <c r="L198" s="12"/>
      <c r="N198" s="12"/>
      <c r="P198" s="1"/>
    </row>
    <row r="199" spans="8:16" x14ac:dyDescent="0.25">
      <c r="H199" s="12"/>
      <c r="J199" s="12"/>
      <c r="L199" s="12"/>
      <c r="N199" s="12"/>
      <c r="P199" s="1"/>
    </row>
    <row r="200" spans="8:16" x14ac:dyDescent="0.25">
      <c r="H200" s="12"/>
      <c r="J200" s="12"/>
      <c r="L200" s="12"/>
      <c r="N200" s="12"/>
      <c r="P200" s="1"/>
    </row>
    <row r="201" spans="8:16" x14ac:dyDescent="0.25">
      <c r="H201" s="12"/>
      <c r="J201" s="12"/>
      <c r="L201" s="12"/>
      <c r="N201" s="12"/>
      <c r="P201" s="1"/>
    </row>
    <row r="202" spans="8:16" x14ac:dyDescent="0.25">
      <c r="H202" s="12"/>
      <c r="J202" s="12"/>
      <c r="L202" s="12"/>
      <c r="N202" s="12"/>
      <c r="P202" s="1"/>
    </row>
    <row r="203" spans="8:16" x14ac:dyDescent="0.25">
      <c r="H203" s="12"/>
      <c r="J203" s="12"/>
      <c r="L203" s="12"/>
      <c r="N203" s="12"/>
      <c r="P203" s="1"/>
    </row>
    <row r="204" spans="8:16" x14ac:dyDescent="0.25">
      <c r="H204" s="12"/>
      <c r="J204" s="12"/>
      <c r="L204" s="12"/>
      <c r="N204" s="12"/>
      <c r="P204" s="1"/>
    </row>
    <row r="205" spans="8:16" x14ac:dyDescent="0.25">
      <c r="H205" s="12"/>
      <c r="J205" s="12"/>
      <c r="L205" s="12"/>
      <c r="N205" s="12"/>
      <c r="P205" s="1"/>
    </row>
    <row r="206" spans="8:16" x14ac:dyDescent="0.25">
      <c r="H206" s="12"/>
      <c r="J206" s="12"/>
      <c r="L206" s="12"/>
      <c r="N206" s="12"/>
      <c r="P206" s="1"/>
    </row>
    <row r="207" spans="8:16" x14ac:dyDescent="0.25">
      <c r="H207" s="12"/>
      <c r="J207" s="12"/>
      <c r="L207" s="12"/>
      <c r="N207" s="12"/>
      <c r="P207" s="1"/>
    </row>
    <row r="208" spans="8:16" x14ac:dyDescent="0.25">
      <c r="H208" s="12"/>
      <c r="J208" s="12"/>
      <c r="L208" s="12"/>
      <c r="N208" s="12"/>
      <c r="P208" s="1"/>
    </row>
    <row r="209" spans="8:16" x14ac:dyDescent="0.25">
      <c r="H209" s="12"/>
      <c r="J209" s="12"/>
      <c r="L209" s="12"/>
      <c r="N209" s="12"/>
      <c r="P209" s="1"/>
    </row>
    <row r="210" spans="8:16" x14ac:dyDescent="0.25">
      <c r="H210" s="12"/>
      <c r="J210" s="12"/>
      <c r="L210" s="12"/>
      <c r="N210" s="12"/>
      <c r="P210" s="1"/>
    </row>
    <row r="211" spans="8:16" x14ac:dyDescent="0.25">
      <c r="H211" s="12"/>
      <c r="J211" s="12"/>
      <c r="L211" s="12"/>
      <c r="N211" s="12"/>
      <c r="P211" s="1"/>
    </row>
    <row r="212" spans="8:16" x14ac:dyDescent="0.25">
      <c r="H212" s="12"/>
      <c r="J212" s="12"/>
      <c r="L212" s="12"/>
      <c r="N212" s="12"/>
      <c r="P212" s="1"/>
    </row>
    <row r="213" spans="8:16" x14ac:dyDescent="0.25">
      <c r="H213" s="12"/>
      <c r="J213" s="12"/>
      <c r="L213" s="12"/>
      <c r="N213" s="12"/>
      <c r="P213" s="1"/>
    </row>
    <row r="214" spans="8:16" x14ac:dyDescent="0.25">
      <c r="H214" s="12"/>
      <c r="J214" s="12"/>
      <c r="L214" s="12"/>
      <c r="N214" s="12"/>
      <c r="P214" s="1"/>
    </row>
    <row r="215" spans="8:16" x14ac:dyDescent="0.25">
      <c r="H215" s="12"/>
      <c r="J215" s="12"/>
      <c r="L215" s="12"/>
      <c r="N215" s="12"/>
      <c r="P215" s="1"/>
    </row>
    <row r="216" spans="8:16" x14ac:dyDescent="0.25">
      <c r="H216" s="12"/>
      <c r="J216" s="12"/>
      <c r="L216" s="12"/>
      <c r="N216" s="12"/>
      <c r="P216" s="1"/>
    </row>
    <row r="217" spans="8:16" x14ac:dyDescent="0.25">
      <c r="H217" s="12"/>
      <c r="J217" s="12"/>
      <c r="L217" s="12"/>
      <c r="N217" s="12"/>
      <c r="P217" s="1"/>
    </row>
    <row r="218" spans="8:16" x14ac:dyDescent="0.25">
      <c r="H218" s="12"/>
      <c r="J218" s="12"/>
      <c r="L218" s="12"/>
      <c r="N218" s="12"/>
      <c r="P218" s="1"/>
    </row>
    <row r="219" spans="8:16" x14ac:dyDescent="0.25">
      <c r="H219" s="12"/>
      <c r="J219" s="12"/>
      <c r="L219" s="12"/>
      <c r="N219" s="12"/>
      <c r="P219" s="1"/>
    </row>
    <row r="220" spans="8:16" x14ac:dyDescent="0.25">
      <c r="H220" s="12"/>
      <c r="J220" s="12"/>
      <c r="L220" s="12"/>
      <c r="N220" s="12"/>
      <c r="P220" s="1"/>
    </row>
    <row r="221" spans="8:16" x14ac:dyDescent="0.25">
      <c r="H221" s="12"/>
      <c r="J221" s="12"/>
      <c r="L221" s="12"/>
      <c r="N221" s="12"/>
      <c r="P221" s="1"/>
    </row>
    <row r="222" spans="8:16" x14ac:dyDescent="0.25">
      <c r="H222" s="12"/>
      <c r="J222" s="12"/>
      <c r="L222" s="12"/>
      <c r="N222" s="12"/>
      <c r="P222" s="1"/>
    </row>
    <row r="223" spans="8:16" x14ac:dyDescent="0.25">
      <c r="H223" s="12"/>
      <c r="J223" s="12"/>
      <c r="L223" s="12"/>
      <c r="N223" s="12"/>
      <c r="P223" s="1"/>
    </row>
    <row r="224" spans="8:16" x14ac:dyDescent="0.25">
      <c r="H224" s="12"/>
      <c r="J224" s="12"/>
      <c r="L224" s="12"/>
      <c r="N224" s="12"/>
      <c r="P224" s="1"/>
    </row>
    <row r="225" spans="8:16" x14ac:dyDescent="0.25">
      <c r="H225" s="12"/>
      <c r="J225" s="12"/>
      <c r="L225" s="12"/>
      <c r="N225" s="12"/>
      <c r="P225" s="1"/>
    </row>
    <row r="226" spans="8:16" x14ac:dyDescent="0.25">
      <c r="H226" s="12"/>
      <c r="J226" s="12"/>
      <c r="L226" s="12"/>
      <c r="N226" s="12"/>
      <c r="P226" s="1"/>
    </row>
    <row r="227" spans="8:16" x14ac:dyDescent="0.25">
      <c r="H227" s="12"/>
      <c r="J227" s="12"/>
      <c r="L227" s="12"/>
      <c r="N227" s="12"/>
      <c r="P227" s="1"/>
    </row>
    <row r="228" spans="8:16" x14ac:dyDescent="0.25">
      <c r="H228" s="12"/>
      <c r="J228" s="12"/>
      <c r="L228" s="12"/>
      <c r="N228" s="12"/>
      <c r="P228" s="1"/>
    </row>
    <row r="229" spans="8:16" x14ac:dyDescent="0.25">
      <c r="H229" s="12"/>
      <c r="J229" s="12"/>
      <c r="L229" s="12"/>
      <c r="N229" s="12"/>
      <c r="P229" s="1"/>
    </row>
    <row r="230" spans="8:16" x14ac:dyDescent="0.25">
      <c r="H230" s="12"/>
      <c r="J230" s="12"/>
      <c r="L230" s="12"/>
      <c r="N230" s="12"/>
      <c r="P230" s="1"/>
    </row>
    <row r="231" spans="8:16" x14ac:dyDescent="0.25">
      <c r="H231" s="12"/>
      <c r="J231" s="12"/>
      <c r="L231" s="12"/>
      <c r="N231" s="12"/>
      <c r="P231" s="1"/>
    </row>
    <row r="232" spans="8:16" x14ac:dyDescent="0.25">
      <c r="H232" s="12"/>
      <c r="J232" s="12"/>
      <c r="L232" s="12"/>
      <c r="N232" s="12"/>
      <c r="P232" s="1"/>
    </row>
    <row r="233" spans="8:16" x14ac:dyDescent="0.25">
      <c r="H233" s="12"/>
      <c r="J233" s="12"/>
      <c r="L233" s="12"/>
      <c r="N233" s="12"/>
      <c r="P233" s="1"/>
    </row>
    <row r="234" spans="8:16" x14ac:dyDescent="0.25">
      <c r="H234" s="12"/>
      <c r="J234" s="12"/>
      <c r="L234" s="12"/>
      <c r="N234" s="12"/>
      <c r="P234" s="1"/>
    </row>
    <row r="235" spans="8:16" x14ac:dyDescent="0.25">
      <c r="H235" s="12"/>
      <c r="J235" s="12"/>
      <c r="L235" s="12"/>
      <c r="N235" s="12"/>
      <c r="P235" s="1"/>
    </row>
    <row r="236" spans="8:16" x14ac:dyDescent="0.25">
      <c r="H236" s="12"/>
      <c r="J236" s="12"/>
      <c r="L236" s="12"/>
      <c r="N236" s="12"/>
      <c r="P236" s="1"/>
    </row>
    <row r="237" spans="8:16" x14ac:dyDescent="0.25">
      <c r="H237" s="12"/>
      <c r="J237" s="12"/>
      <c r="L237" s="12"/>
      <c r="N237" s="12"/>
      <c r="P237" s="1"/>
    </row>
    <row r="238" spans="8:16" x14ac:dyDescent="0.25">
      <c r="H238" s="12"/>
      <c r="J238" s="12"/>
      <c r="L238" s="12"/>
      <c r="N238" s="12"/>
      <c r="P238" s="1"/>
    </row>
    <row r="239" spans="8:16" x14ac:dyDescent="0.25">
      <c r="H239" s="12"/>
      <c r="J239" s="12"/>
      <c r="L239" s="12"/>
      <c r="N239" s="12"/>
      <c r="P239" s="1"/>
    </row>
    <row r="240" spans="8:16" x14ac:dyDescent="0.25">
      <c r="H240" s="12"/>
      <c r="J240" s="12"/>
      <c r="L240" s="12"/>
      <c r="N240" s="12"/>
      <c r="P240" s="1"/>
    </row>
    <row r="241" spans="8:16" x14ac:dyDescent="0.25">
      <c r="H241" s="12"/>
      <c r="J241" s="12"/>
      <c r="L241" s="12"/>
      <c r="N241" s="12"/>
      <c r="P241" s="1"/>
    </row>
    <row r="242" spans="8:16" x14ac:dyDescent="0.25">
      <c r="H242" s="12"/>
      <c r="J242" s="12"/>
      <c r="L242" s="12"/>
      <c r="N242" s="12"/>
      <c r="P242" s="1"/>
    </row>
    <row r="243" spans="8:16" x14ac:dyDescent="0.25">
      <c r="H243" s="12"/>
      <c r="J243" s="12"/>
      <c r="L243" s="12"/>
      <c r="N243" s="12"/>
      <c r="P243" s="1"/>
    </row>
    <row r="244" spans="8:16" x14ac:dyDescent="0.25">
      <c r="H244" s="12"/>
      <c r="J244" s="12"/>
      <c r="L244" s="12"/>
      <c r="N244" s="12"/>
      <c r="P244" s="1"/>
    </row>
    <row r="245" spans="8:16" x14ac:dyDescent="0.25">
      <c r="H245" s="12"/>
      <c r="J245" s="12"/>
      <c r="L245" s="12"/>
      <c r="N245" s="12"/>
      <c r="P245" s="1"/>
    </row>
    <row r="246" spans="8:16" x14ac:dyDescent="0.25">
      <c r="H246" s="12"/>
      <c r="J246" s="12"/>
      <c r="L246" s="12"/>
      <c r="N246" s="12"/>
      <c r="P246" s="1"/>
    </row>
    <row r="247" spans="8:16" x14ac:dyDescent="0.25">
      <c r="H247" s="12"/>
      <c r="J247" s="12"/>
      <c r="L247" s="12"/>
      <c r="N247" s="12"/>
      <c r="P247" s="1"/>
    </row>
    <row r="248" spans="8:16" x14ac:dyDescent="0.25">
      <c r="H248" s="12"/>
      <c r="J248" s="12"/>
      <c r="L248" s="12"/>
      <c r="N248" s="12"/>
      <c r="P248" s="1"/>
    </row>
    <row r="249" spans="8:16" x14ac:dyDescent="0.25">
      <c r="H249" s="12"/>
      <c r="J249" s="12"/>
      <c r="L249" s="12"/>
      <c r="N249" s="12"/>
      <c r="P249" s="1"/>
    </row>
    <row r="250" spans="8:16" x14ac:dyDescent="0.25">
      <c r="H250" s="12"/>
      <c r="J250" s="12"/>
      <c r="L250" s="12"/>
      <c r="N250" s="12"/>
      <c r="P250" s="1"/>
    </row>
    <row r="251" spans="8:16" x14ac:dyDescent="0.25">
      <c r="H251" s="12"/>
      <c r="J251" s="12"/>
      <c r="L251" s="12"/>
      <c r="N251" s="12"/>
      <c r="P251" s="1"/>
    </row>
    <row r="252" spans="8:16" x14ac:dyDescent="0.25">
      <c r="H252" s="12"/>
      <c r="J252" s="12"/>
      <c r="L252" s="12"/>
      <c r="N252" s="12"/>
      <c r="P252" s="1"/>
    </row>
    <row r="253" spans="8:16" x14ac:dyDescent="0.25">
      <c r="H253" s="12"/>
      <c r="J253" s="12"/>
      <c r="L253" s="12"/>
      <c r="N253" s="12"/>
      <c r="P253" s="1"/>
    </row>
    <row r="254" spans="8:16" x14ac:dyDescent="0.25">
      <c r="H254" s="12"/>
      <c r="J254" s="12"/>
      <c r="L254" s="12"/>
      <c r="N254" s="12"/>
      <c r="P254" s="1"/>
    </row>
    <row r="255" spans="8:16" x14ac:dyDescent="0.25">
      <c r="H255" s="12"/>
      <c r="J255" s="12"/>
      <c r="L255" s="12"/>
      <c r="N255" s="12"/>
      <c r="P255" s="1"/>
    </row>
    <row r="256" spans="8:16" x14ac:dyDescent="0.25">
      <c r="H256" s="12"/>
      <c r="J256" s="12"/>
      <c r="L256" s="12"/>
      <c r="N256" s="12"/>
      <c r="P256" s="1"/>
    </row>
    <row r="257" spans="8:16" x14ac:dyDescent="0.25">
      <c r="H257" s="12"/>
      <c r="J257" s="12"/>
      <c r="L257" s="12"/>
      <c r="N257" s="12"/>
      <c r="P257" s="1"/>
    </row>
    <row r="258" spans="8:16" x14ac:dyDescent="0.25">
      <c r="H258" s="12"/>
      <c r="J258" s="12"/>
      <c r="L258" s="12"/>
      <c r="N258" s="12"/>
      <c r="P258" s="1"/>
    </row>
    <row r="259" spans="8:16" x14ac:dyDescent="0.25">
      <c r="H259" s="12"/>
      <c r="J259" s="12"/>
      <c r="L259" s="12"/>
      <c r="N259" s="12"/>
      <c r="P259" s="1"/>
    </row>
    <row r="260" spans="8:16" x14ac:dyDescent="0.25">
      <c r="H260" s="12"/>
      <c r="J260" s="12"/>
      <c r="L260" s="12"/>
      <c r="N260" s="12"/>
      <c r="P260" s="1"/>
    </row>
    <row r="261" spans="8:16" x14ac:dyDescent="0.25">
      <c r="H261" s="12"/>
      <c r="J261" s="12"/>
      <c r="L261" s="12"/>
      <c r="N261" s="12"/>
      <c r="P261" s="1"/>
    </row>
    <row r="262" spans="8:16" x14ac:dyDescent="0.25">
      <c r="H262" s="12"/>
      <c r="J262" s="12"/>
      <c r="L262" s="12"/>
      <c r="N262" s="12"/>
      <c r="P262" s="1"/>
    </row>
    <row r="263" spans="8:16" x14ac:dyDescent="0.25">
      <c r="H263" s="12"/>
      <c r="J263" s="12"/>
      <c r="L263" s="12"/>
      <c r="N263" s="12"/>
      <c r="P263" s="1"/>
    </row>
    <row r="264" spans="8:16" x14ac:dyDescent="0.25">
      <c r="H264" s="12"/>
      <c r="J264" s="12"/>
      <c r="L264" s="12"/>
      <c r="N264" s="12"/>
      <c r="P264" s="1"/>
    </row>
    <row r="265" spans="8:16" x14ac:dyDescent="0.25">
      <c r="H265" s="12"/>
      <c r="J265" s="12"/>
      <c r="L265" s="12"/>
      <c r="N265" s="12"/>
      <c r="P265" s="1"/>
    </row>
    <row r="266" spans="8:16" x14ac:dyDescent="0.25">
      <c r="H266" s="12"/>
      <c r="J266" s="12"/>
      <c r="L266" s="12"/>
      <c r="N266" s="12"/>
      <c r="P266" s="1"/>
    </row>
    <row r="267" spans="8:16" x14ac:dyDescent="0.25">
      <c r="H267" s="12"/>
      <c r="J267" s="12"/>
      <c r="L267" s="12"/>
      <c r="N267" s="12"/>
      <c r="P267" s="1"/>
    </row>
    <row r="268" spans="8:16" x14ac:dyDescent="0.25">
      <c r="H268" s="12"/>
      <c r="J268" s="12"/>
      <c r="L268" s="12"/>
      <c r="N268" s="12"/>
      <c r="P268" s="1"/>
    </row>
    <row r="269" spans="8:16" x14ac:dyDescent="0.25">
      <c r="H269" s="12"/>
      <c r="J269" s="12"/>
      <c r="L269" s="12"/>
      <c r="N269" s="12"/>
      <c r="P269" s="1"/>
    </row>
    <row r="270" spans="8:16" x14ac:dyDescent="0.25">
      <c r="H270" s="12"/>
      <c r="J270" s="12"/>
      <c r="L270" s="12"/>
      <c r="N270" s="12"/>
      <c r="P270" s="1"/>
    </row>
    <row r="271" spans="8:16" x14ac:dyDescent="0.25">
      <c r="H271" s="12"/>
      <c r="J271" s="12"/>
      <c r="L271" s="12"/>
      <c r="N271" s="12"/>
      <c r="P271" s="1"/>
    </row>
    <row r="272" spans="8:16" x14ac:dyDescent="0.25">
      <c r="H272" s="12"/>
      <c r="J272" s="12"/>
      <c r="L272" s="12"/>
      <c r="N272" s="12"/>
      <c r="P272" s="1"/>
    </row>
    <row r="273" spans="8:16" x14ac:dyDescent="0.25">
      <c r="H273" s="12"/>
      <c r="J273" s="12"/>
      <c r="L273" s="12"/>
      <c r="N273" s="12"/>
      <c r="P273" s="1"/>
    </row>
    <row r="274" spans="8:16" x14ac:dyDescent="0.25">
      <c r="H274" s="12"/>
      <c r="J274" s="12"/>
      <c r="L274" s="12"/>
      <c r="N274" s="12"/>
      <c r="P274" s="1"/>
    </row>
    <row r="275" spans="8:16" x14ac:dyDescent="0.25">
      <c r="H275" s="12"/>
      <c r="J275" s="12"/>
      <c r="L275" s="12"/>
      <c r="N275" s="12"/>
      <c r="P275" s="1"/>
    </row>
    <row r="276" spans="8:16" x14ac:dyDescent="0.25">
      <c r="H276" s="12"/>
      <c r="J276" s="12"/>
      <c r="L276" s="12"/>
      <c r="N276" s="12"/>
      <c r="P276" s="1"/>
    </row>
    <row r="277" spans="8:16" x14ac:dyDescent="0.25">
      <c r="H277" s="12"/>
      <c r="J277" s="12"/>
      <c r="L277" s="12"/>
      <c r="N277" s="12"/>
      <c r="P277" s="1"/>
    </row>
    <row r="278" spans="8:16" x14ac:dyDescent="0.25">
      <c r="H278" s="12"/>
      <c r="J278" s="12"/>
      <c r="L278" s="12"/>
      <c r="N278" s="12"/>
      <c r="P278" s="1"/>
    </row>
    <row r="279" spans="8:16" x14ac:dyDescent="0.25">
      <c r="H279" s="12"/>
      <c r="J279" s="12"/>
      <c r="L279" s="12"/>
      <c r="N279" s="12"/>
      <c r="P279" s="1"/>
    </row>
    <row r="280" spans="8:16" x14ac:dyDescent="0.25">
      <c r="H280" s="12"/>
      <c r="J280" s="12"/>
      <c r="L280" s="12"/>
      <c r="N280" s="12"/>
      <c r="P280" s="1"/>
    </row>
    <row r="281" spans="8:16" x14ac:dyDescent="0.25">
      <c r="H281" s="12"/>
      <c r="J281" s="12"/>
      <c r="L281" s="12"/>
      <c r="N281" s="12"/>
      <c r="P281" s="1"/>
    </row>
    <row r="282" spans="8:16" x14ac:dyDescent="0.25">
      <c r="H282" s="12"/>
      <c r="J282" s="12"/>
      <c r="L282" s="12"/>
      <c r="N282" s="12"/>
      <c r="P282" s="1"/>
    </row>
    <row r="283" spans="8:16" x14ac:dyDescent="0.25">
      <c r="H283" s="12"/>
      <c r="J283" s="12"/>
      <c r="L283" s="12"/>
      <c r="N283" s="12"/>
      <c r="P283" s="1"/>
    </row>
    <row r="284" spans="8:16" x14ac:dyDescent="0.25">
      <c r="H284" s="12"/>
      <c r="J284" s="12"/>
      <c r="L284" s="12"/>
      <c r="N284" s="12"/>
      <c r="P284" s="1"/>
    </row>
    <row r="285" spans="8:16" x14ac:dyDescent="0.25">
      <c r="H285" s="12"/>
      <c r="J285" s="12"/>
      <c r="L285" s="12"/>
      <c r="N285" s="12"/>
      <c r="P285" s="1"/>
    </row>
    <row r="286" spans="8:16" x14ac:dyDescent="0.25">
      <c r="H286" s="12"/>
      <c r="J286" s="12"/>
      <c r="L286" s="12"/>
      <c r="N286" s="12"/>
      <c r="P286" s="1"/>
    </row>
    <row r="287" spans="8:16" x14ac:dyDescent="0.25">
      <c r="H287" s="12"/>
      <c r="J287" s="12"/>
      <c r="L287" s="12"/>
      <c r="N287" s="12"/>
      <c r="P287" s="1"/>
    </row>
    <row r="288" spans="8:16" x14ac:dyDescent="0.25">
      <c r="H288" s="12"/>
      <c r="J288" s="12"/>
      <c r="L288" s="12"/>
      <c r="N288" s="12"/>
      <c r="P288" s="1"/>
    </row>
    <row r="289" spans="8:16" x14ac:dyDescent="0.25">
      <c r="H289" s="12"/>
      <c r="J289" s="12"/>
      <c r="L289" s="12"/>
      <c r="N289" s="12"/>
      <c r="P289" s="1"/>
    </row>
    <row r="290" spans="8:16" x14ac:dyDescent="0.25">
      <c r="H290" s="12"/>
      <c r="J290" s="12"/>
      <c r="L290" s="12"/>
      <c r="N290" s="12"/>
      <c r="P290" s="1"/>
    </row>
    <row r="291" spans="8:16" x14ac:dyDescent="0.25">
      <c r="H291" s="12"/>
      <c r="J291" s="12"/>
      <c r="L291" s="12"/>
      <c r="N291" s="12"/>
      <c r="P291" s="1"/>
    </row>
    <row r="292" spans="8:16" x14ac:dyDescent="0.25">
      <c r="H292" s="12"/>
      <c r="J292" s="12"/>
      <c r="L292" s="12"/>
      <c r="N292" s="12"/>
      <c r="P292" s="1"/>
    </row>
    <row r="293" spans="8:16" x14ac:dyDescent="0.25">
      <c r="H293" s="12"/>
      <c r="J293" s="12"/>
      <c r="L293" s="12"/>
      <c r="N293" s="12"/>
      <c r="P293" s="1"/>
    </row>
    <row r="294" spans="8:16" x14ac:dyDescent="0.25">
      <c r="H294" s="12"/>
      <c r="J294" s="12"/>
      <c r="L294" s="12"/>
      <c r="N294" s="12"/>
      <c r="P294" s="1"/>
    </row>
    <row r="295" spans="8:16" x14ac:dyDescent="0.25">
      <c r="H295" s="12"/>
      <c r="J295" s="12"/>
      <c r="L295" s="12"/>
      <c r="N295" s="12"/>
      <c r="P295" s="1"/>
    </row>
    <row r="296" spans="8:16" x14ac:dyDescent="0.25">
      <c r="H296" s="12"/>
      <c r="J296" s="12"/>
      <c r="L296" s="12"/>
      <c r="N296" s="12"/>
      <c r="P296" s="1"/>
    </row>
    <row r="297" spans="8:16" x14ac:dyDescent="0.25">
      <c r="H297" s="12"/>
      <c r="J297" s="12"/>
      <c r="L297" s="12"/>
      <c r="N297" s="12"/>
      <c r="P297" s="1"/>
    </row>
    <row r="298" spans="8:16" x14ac:dyDescent="0.25">
      <c r="H298" s="12"/>
      <c r="J298" s="12"/>
      <c r="L298" s="12"/>
      <c r="N298" s="12"/>
      <c r="P298" s="1"/>
    </row>
    <row r="299" spans="8:16" x14ac:dyDescent="0.25">
      <c r="H299" s="12"/>
      <c r="J299" s="12"/>
      <c r="L299" s="12"/>
      <c r="N299" s="12"/>
      <c r="P299" s="1"/>
    </row>
    <row r="300" spans="8:16" x14ac:dyDescent="0.25">
      <c r="H300" s="12"/>
      <c r="J300" s="12"/>
      <c r="L300" s="12"/>
      <c r="N300" s="12"/>
      <c r="P300" s="1"/>
    </row>
    <row r="301" spans="8:16" x14ac:dyDescent="0.25">
      <c r="H301" s="12"/>
      <c r="J301" s="12"/>
      <c r="L301" s="12"/>
      <c r="N301" s="12"/>
      <c r="P301" s="1"/>
    </row>
    <row r="302" spans="8:16" x14ac:dyDescent="0.25">
      <c r="H302" s="12"/>
      <c r="J302" s="12"/>
      <c r="L302" s="12"/>
      <c r="N302" s="12"/>
      <c r="P302" s="1"/>
    </row>
    <row r="303" spans="8:16" x14ac:dyDescent="0.25">
      <c r="H303" s="12"/>
      <c r="J303" s="12"/>
      <c r="L303" s="12"/>
      <c r="N303" s="12"/>
      <c r="P303" s="1"/>
    </row>
    <row r="304" spans="8:16" x14ac:dyDescent="0.25">
      <c r="H304" s="12"/>
      <c r="J304" s="12"/>
      <c r="L304" s="12"/>
      <c r="N304" s="12"/>
      <c r="P304" s="1"/>
    </row>
    <row r="305" spans="8:16" x14ac:dyDescent="0.25">
      <c r="H305" s="12"/>
      <c r="J305" s="12"/>
      <c r="L305" s="12"/>
      <c r="N305" s="12"/>
      <c r="P305" s="1"/>
    </row>
    <row r="306" spans="8:16" x14ac:dyDescent="0.25">
      <c r="H306" s="12"/>
      <c r="J306" s="12"/>
      <c r="L306" s="12"/>
      <c r="N306" s="12"/>
      <c r="P306" s="1"/>
    </row>
    <row r="307" spans="8:16" x14ac:dyDescent="0.25">
      <c r="H307" s="12"/>
      <c r="J307" s="12"/>
      <c r="L307" s="12"/>
      <c r="N307" s="12"/>
      <c r="P307" s="1"/>
    </row>
    <row r="308" spans="8:16" x14ac:dyDescent="0.25">
      <c r="H308" s="12"/>
      <c r="J308" s="12"/>
      <c r="L308" s="12"/>
      <c r="N308" s="12"/>
      <c r="P308" s="1"/>
    </row>
    <row r="309" spans="8:16" x14ac:dyDescent="0.25">
      <c r="H309" s="12"/>
      <c r="J309" s="12"/>
      <c r="L309" s="12"/>
      <c r="N309" s="12"/>
      <c r="P309" s="1"/>
    </row>
    <row r="310" spans="8:16" x14ac:dyDescent="0.25">
      <c r="H310" s="12"/>
      <c r="J310" s="12"/>
      <c r="L310" s="12"/>
      <c r="N310" s="12"/>
      <c r="P310" s="1"/>
    </row>
    <row r="311" spans="8:16" x14ac:dyDescent="0.25">
      <c r="H311" s="12"/>
      <c r="J311" s="12"/>
      <c r="L311" s="12"/>
      <c r="N311" s="12"/>
      <c r="P311" s="1"/>
    </row>
    <row r="312" spans="8:16" x14ac:dyDescent="0.25">
      <c r="H312" s="12"/>
      <c r="J312" s="12"/>
      <c r="L312" s="12"/>
      <c r="N312" s="12"/>
      <c r="P312" s="1"/>
    </row>
    <row r="313" spans="8:16" x14ac:dyDescent="0.25">
      <c r="H313" s="12"/>
      <c r="J313" s="12"/>
      <c r="L313" s="12"/>
      <c r="N313" s="12"/>
      <c r="P313" s="1"/>
    </row>
    <row r="314" spans="8:16" x14ac:dyDescent="0.25">
      <c r="H314" s="12"/>
      <c r="J314" s="12"/>
      <c r="L314" s="12"/>
      <c r="N314" s="12"/>
      <c r="P314" s="1"/>
    </row>
    <row r="315" spans="8:16" x14ac:dyDescent="0.25">
      <c r="H315" s="12"/>
      <c r="J315" s="12"/>
      <c r="L315" s="12"/>
      <c r="N315" s="12"/>
      <c r="P315" s="1"/>
    </row>
    <row r="316" spans="8:16" x14ac:dyDescent="0.25">
      <c r="H316" s="12"/>
      <c r="J316" s="12"/>
      <c r="L316" s="12"/>
      <c r="N316" s="12"/>
      <c r="P316" s="1"/>
    </row>
    <row r="317" spans="8:16" x14ac:dyDescent="0.25">
      <c r="H317" s="12"/>
      <c r="J317" s="12"/>
      <c r="L317" s="12"/>
      <c r="N317" s="12"/>
      <c r="P317" s="1"/>
    </row>
    <row r="318" spans="8:16" x14ac:dyDescent="0.25">
      <c r="H318" s="12"/>
      <c r="J318" s="12"/>
      <c r="L318" s="12"/>
      <c r="N318" s="12"/>
      <c r="P318" s="1"/>
    </row>
    <row r="319" spans="8:16" x14ac:dyDescent="0.25">
      <c r="H319" s="12"/>
      <c r="J319" s="12"/>
      <c r="L319" s="12"/>
      <c r="N319" s="12"/>
      <c r="P319" s="1"/>
    </row>
    <row r="320" spans="8:16" x14ac:dyDescent="0.25">
      <c r="H320" s="12"/>
      <c r="J320" s="12"/>
      <c r="L320" s="12"/>
      <c r="N320" s="12"/>
      <c r="P320" s="1"/>
    </row>
    <row r="321" spans="8:16" x14ac:dyDescent="0.25">
      <c r="H321" s="12"/>
      <c r="J321" s="12"/>
      <c r="L321" s="12"/>
      <c r="N321" s="12"/>
      <c r="P321" s="1"/>
    </row>
    <row r="322" spans="8:16" x14ac:dyDescent="0.25">
      <c r="H322" s="12"/>
      <c r="J322" s="12"/>
      <c r="L322" s="12"/>
      <c r="N322" s="12"/>
      <c r="P322" s="1"/>
    </row>
    <row r="323" spans="8:16" x14ac:dyDescent="0.25">
      <c r="H323" s="12"/>
      <c r="J323" s="12"/>
      <c r="L323" s="12"/>
      <c r="N323" s="12"/>
      <c r="P323" s="1"/>
    </row>
    <row r="324" spans="8:16" x14ac:dyDescent="0.25">
      <c r="H324" s="12"/>
      <c r="J324" s="12"/>
      <c r="L324" s="12"/>
      <c r="N324" s="12"/>
      <c r="P324" s="1"/>
    </row>
    <row r="325" spans="8:16" x14ac:dyDescent="0.25">
      <c r="H325" s="12"/>
      <c r="J325" s="12"/>
      <c r="L325" s="12"/>
      <c r="N325" s="12"/>
      <c r="P325" s="1"/>
    </row>
    <row r="326" spans="8:16" x14ac:dyDescent="0.25">
      <c r="H326" s="12"/>
      <c r="J326" s="12"/>
      <c r="L326" s="12"/>
      <c r="N326" s="12"/>
      <c r="P326" s="1"/>
    </row>
    <row r="327" spans="8:16" x14ac:dyDescent="0.25">
      <c r="H327" s="12"/>
      <c r="J327" s="12"/>
      <c r="L327" s="12"/>
      <c r="N327" s="12"/>
      <c r="P327" s="1"/>
    </row>
    <row r="328" spans="8:16" x14ac:dyDescent="0.25">
      <c r="H328" s="12"/>
      <c r="J328" s="12"/>
      <c r="L328" s="12"/>
      <c r="N328" s="12"/>
      <c r="P328" s="1"/>
    </row>
    <row r="329" spans="8:16" x14ac:dyDescent="0.25">
      <c r="H329" s="12"/>
      <c r="J329" s="12"/>
      <c r="L329" s="12"/>
      <c r="N329" s="12"/>
      <c r="P329" s="1"/>
    </row>
    <row r="330" spans="8:16" x14ac:dyDescent="0.25">
      <c r="H330" s="12"/>
      <c r="J330" s="12"/>
      <c r="L330" s="12"/>
      <c r="N330" s="12"/>
      <c r="P330" s="1"/>
    </row>
    <row r="331" spans="8:16" x14ac:dyDescent="0.25">
      <c r="H331" s="12"/>
      <c r="J331" s="12"/>
      <c r="L331" s="12"/>
      <c r="N331" s="12"/>
      <c r="P331" s="1"/>
    </row>
    <row r="332" spans="8:16" x14ac:dyDescent="0.25">
      <c r="H332" s="12"/>
      <c r="J332" s="12"/>
      <c r="L332" s="12"/>
      <c r="N332" s="12"/>
      <c r="P332" s="1"/>
    </row>
    <row r="333" spans="8:16" x14ac:dyDescent="0.25">
      <c r="H333" s="12"/>
      <c r="J333" s="12"/>
      <c r="L333" s="12"/>
      <c r="N333" s="12"/>
      <c r="P333" s="1"/>
    </row>
    <row r="334" spans="8:16" x14ac:dyDescent="0.25">
      <c r="H334" s="12"/>
      <c r="J334" s="12"/>
      <c r="L334" s="12"/>
      <c r="N334" s="12"/>
      <c r="P334" s="1"/>
    </row>
    <row r="335" spans="8:16" x14ac:dyDescent="0.25">
      <c r="H335" s="12"/>
      <c r="J335" s="12"/>
      <c r="L335" s="12"/>
      <c r="N335" s="12"/>
      <c r="P335" s="1"/>
    </row>
    <row r="336" spans="8:16" x14ac:dyDescent="0.25">
      <c r="H336" s="12"/>
      <c r="J336" s="12"/>
      <c r="L336" s="12"/>
      <c r="N336" s="12"/>
      <c r="P336" s="1"/>
    </row>
    <row r="337" spans="8:16" x14ac:dyDescent="0.25">
      <c r="H337" s="12"/>
      <c r="J337" s="12"/>
      <c r="L337" s="12"/>
      <c r="N337" s="12"/>
      <c r="P337" s="1"/>
    </row>
    <row r="338" spans="8:16" x14ac:dyDescent="0.25">
      <c r="H338" s="12"/>
      <c r="J338" s="12"/>
      <c r="L338" s="12"/>
      <c r="N338" s="12"/>
      <c r="P338" s="1"/>
    </row>
    <row r="339" spans="8:16" x14ac:dyDescent="0.25">
      <c r="H339" s="12"/>
      <c r="J339" s="12"/>
      <c r="L339" s="12"/>
      <c r="N339" s="12"/>
      <c r="P339" s="1"/>
    </row>
    <row r="340" spans="8:16" x14ac:dyDescent="0.25">
      <c r="H340" s="12"/>
      <c r="J340" s="12"/>
      <c r="L340" s="12"/>
      <c r="N340" s="12"/>
      <c r="P340" s="1"/>
    </row>
    <row r="341" spans="8:16" x14ac:dyDescent="0.25">
      <c r="H341" s="12"/>
      <c r="J341" s="12"/>
      <c r="L341" s="12"/>
      <c r="N341" s="12"/>
      <c r="P341" s="1"/>
    </row>
    <row r="342" spans="8:16" x14ac:dyDescent="0.25">
      <c r="H342" s="12"/>
      <c r="J342" s="12"/>
      <c r="L342" s="12"/>
      <c r="N342" s="12"/>
      <c r="P342" s="1"/>
    </row>
    <row r="343" spans="8:16" x14ac:dyDescent="0.25">
      <c r="H343" s="12"/>
      <c r="J343" s="12"/>
      <c r="L343" s="12"/>
      <c r="N343" s="12"/>
      <c r="P343" s="1"/>
    </row>
    <row r="344" spans="8:16" x14ac:dyDescent="0.25">
      <c r="H344" s="12"/>
      <c r="J344" s="12"/>
      <c r="L344" s="12"/>
      <c r="N344" s="12"/>
      <c r="P344" s="1"/>
    </row>
    <row r="345" spans="8:16" x14ac:dyDescent="0.25">
      <c r="H345" s="12"/>
      <c r="J345" s="12"/>
      <c r="L345" s="12"/>
      <c r="N345" s="12"/>
      <c r="P345" s="1"/>
    </row>
    <row r="346" spans="8:16" x14ac:dyDescent="0.25">
      <c r="H346" s="12"/>
      <c r="J346" s="12"/>
      <c r="L346" s="12"/>
      <c r="N346" s="12"/>
      <c r="P346" s="1"/>
    </row>
    <row r="347" spans="8:16" x14ac:dyDescent="0.25">
      <c r="H347" s="12"/>
      <c r="J347" s="12"/>
      <c r="L347" s="12"/>
      <c r="N347" s="12"/>
      <c r="P347" s="1"/>
    </row>
    <row r="348" spans="8:16" x14ac:dyDescent="0.25">
      <c r="H348" s="12"/>
      <c r="J348" s="12"/>
      <c r="L348" s="12"/>
      <c r="N348" s="12"/>
      <c r="P348" s="1"/>
    </row>
    <row r="349" spans="8:16" x14ac:dyDescent="0.25">
      <c r="H349" s="12"/>
      <c r="J349" s="12"/>
      <c r="L349" s="12"/>
      <c r="N349" s="12"/>
      <c r="P349" s="1"/>
    </row>
    <row r="350" spans="8:16" x14ac:dyDescent="0.25">
      <c r="H350" s="12"/>
      <c r="J350" s="12"/>
      <c r="L350" s="12"/>
      <c r="N350" s="12"/>
      <c r="P350" s="1"/>
    </row>
    <row r="351" spans="8:16" x14ac:dyDescent="0.25">
      <c r="H351" s="12"/>
      <c r="J351" s="12"/>
      <c r="L351" s="12"/>
      <c r="N351" s="12"/>
      <c r="P351" s="1"/>
    </row>
    <row r="352" spans="8:16" x14ac:dyDescent="0.25">
      <c r="H352" s="12"/>
      <c r="J352" s="12"/>
      <c r="L352" s="12"/>
      <c r="N352" s="12"/>
      <c r="P352" s="1"/>
    </row>
    <row r="353" spans="8:16" x14ac:dyDescent="0.25">
      <c r="H353" s="12"/>
      <c r="J353" s="12"/>
      <c r="L353" s="12"/>
      <c r="N353" s="12"/>
      <c r="P353" s="1"/>
    </row>
    <row r="354" spans="8:16" x14ac:dyDescent="0.25">
      <c r="H354" s="12"/>
      <c r="J354" s="12"/>
      <c r="L354" s="12"/>
      <c r="N354" s="12"/>
      <c r="P354" s="1"/>
    </row>
    <row r="355" spans="8:16" x14ac:dyDescent="0.25">
      <c r="H355" s="12"/>
      <c r="J355" s="12"/>
      <c r="L355" s="12"/>
      <c r="N355" s="12"/>
      <c r="P355" s="1"/>
    </row>
    <row r="356" spans="8:16" x14ac:dyDescent="0.25">
      <c r="H356" s="12"/>
      <c r="J356" s="12"/>
      <c r="L356" s="12"/>
      <c r="N356" s="12"/>
      <c r="P356" s="1"/>
    </row>
    <row r="357" spans="8:16" x14ac:dyDescent="0.25">
      <c r="H357" s="12"/>
      <c r="J357" s="12"/>
      <c r="L357" s="12"/>
      <c r="N357" s="12"/>
      <c r="P357" s="1"/>
    </row>
    <row r="358" spans="8:16" x14ac:dyDescent="0.25">
      <c r="H358" s="12"/>
      <c r="J358" s="12"/>
      <c r="L358" s="12"/>
      <c r="N358" s="12"/>
      <c r="P358" s="1"/>
    </row>
    <row r="359" spans="8:16" x14ac:dyDescent="0.25">
      <c r="H359" s="12"/>
      <c r="J359" s="12"/>
      <c r="L359" s="12"/>
      <c r="N359" s="12"/>
      <c r="P359" s="1"/>
    </row>
    <row r="360" spans="8:16" x14ac:dyDescent="0.25">
      <c r="H360" s="12"/>
      <c r="J360" s="12"/>
      <c r="L360" s="12"/>
      <c r="N360" s="12"/>
      <c r="P360" s="1"/>
    </row>
    <row r="361" spans="8:16" x14ac:dyDescent="0.25">
      <c r="H361" s="12"/>
      <c r="J361" s="12"/>
      <c r="L361" s="12"/>
      <c r="N361" s="12"/>
      <c r="P361" s="1"/>
    </row>
    <row r="362" spans="8:16" x14ac:dyDescent="0.25">
      <c r="H362" s="12"/>
      <c r="J362" s="12"/>
      <c r="L362" s="12"/>
      <c r="N362" s="12"/>
      <c r="P362" s="1"/>
    </row>
    <row r="363" spans="8:16" x14ac:dyDescent="0.25">
      <c r="H363" s="12"/>
      <c r="J363" s="12"/>
      <c r="L363" s="12"/>
      <c r="N363" s="12"/>
      <c r="P363" s="1"/>
    </row>
    <row r="364" spans="8:16" x14ac:dyDescent="0.25">
      <c r="H364" s="12"/>
      <c r="J364" s="12"/>
      <c r="L364" s="12"/>
      <c r="N364" s="12"/>
      <c r="P364" s="1"/>
    </row>
    <row r="365" spans="8:16" x14ac:dyDescent="0.25">
      <c r="H365" s="12"/>
      <c r="J365" s="12"/>
      <c r="L365" s="12"/>
      <c r="N365" s="12"/>
      <c r="P365" s="1"/>
    </row>
    <row r="366" spans="8:16" x14ac:dyDescent="0.25">
      <c r="H366" s="12"/>
      <c r="J366" s="12"/>
      <c r="L366" s="12"/>
      <c r="N366" s="12"/>
      <c r="P366" s="1"/>
    </row>
    <row r="367" spans="8:16" x14ac:dyDescent="0.25">
      <c r="H367" s="12"/>
      <c r="J367" s="12"/>
      <c r="L367" s="12"/>
      <c r="N367" s="12"/>
      <c r="P367" s="1"/>
    </row>
    <row r="368" spans="8:16" x14ac:dyDescent="0.25">
      <c r="H368" s="12"/>
      <c r="J368" s="12"/>
      <c r="L368" s="12"/>
      <c r="N368" s="12"/>
      <c r="P368" s="1"/>
    </row>
    <row r="369" spans="8:16" x14ac:dyDescent="0.25">
      <c r="H369" s="12"/>
      <c r="J369" s="12"/>
      <c r="L369" s="12"/>
      <c r="N369" s="12"/>
      <c r="P369" s="1"/>
    </row>
    <row r="370" spans="8:16" x14ac:dyDescent="0.25">
      <c r="H370" s="12"/>
      <c r="J370" s="12"/>
      <c r="L370" s="12"/>
      <c r="N370" s="12"/>
      <c r="P370" s="1"/>
    </row>
    <row r="371" spans="8:16" x14ac:dyDescent="0.25">
      <c r="H371" s="12"/>
      <c r="J371" s="12"/>
      <c r="L371" s="12"/>
      <c r="N371" s="12"/>
      <c r="P371" s="1"/>
    </row>
    <row r="372" spans="8:16" x14ac:dyDescent="0.25">
      <c r="H372" s="12"/>
      <c r="J372" s="12"/>
      <c r="L372" s="12"/>
      <c r="N372" s="12"/>
      <c r="P372" s="1"/>
    </row>
    <row r="373" spans="8:16" x14ac:dyDescent="0.25">
      <c r="H373" s="12"/>
      <c r="J373" s="12"/>
      <c r="L373" s="12"/>
      <c r="N373" s="12"/>
      <c r="P373" s="1"/>
    </row>
    <row r="374" spans="8:16" x14ac:dyDescent="0.25">
      <c r="H374" s="12"/>
      <c r="J374" s="12"/>
      <c r="L374" s="12"/>
      <c r="N374" s="12"/>
      <c r="P374" s="1"/>
    </row>
    <row r="375" spans="8:16" x14ac:dyDescent="0.25">
      <c r="H375" s="12"/>
      <c r="J375" s="12"/>
      <c r="L375" s="12"/>
      <c r="N375" s="12"/>
      <c r="P375" s="1"/>
    </row>
    <row r="376" spans="8:16" x14ac:dyDescent="0.25">
      <c r="H376" s="12"/>
      <c r="J376" s="12"/>
      <c r="L376" s="12"/>
      <c r="N376" s="12"/>
      <c r="P376" s="1"/>
    </row>
    <row r="377" spans="8:16" x14ac:dyDescent="0.25">
      <c r="H377" s="12"/>
      <c r="J377" s="12"/>
      <c r="L377" s="12"/>
      <c r="N377" s="12"/>
      <c r="P377" s="1"/>
    </row>
    <row r="378" spans="8:16" x14ac:dyDescent="0.25">
      <c r="H378" s="12"/>
      <c r="J378" s="12"/>
      <c r="L378" s="12"/>
      <c r="N378" s="12"/>
      <c r="P378" s="1"/>
    </row>
    <row r="379" spans="8:16" x14ac:dyDescent="0.25">
      <c r="H379" s="12"/>
      <c r="J379" s="12"/>
      <c r="L379" s="12"/>
      <c r="N379" s="12"/>
      <c r="P379" s="1"/>
    </row>
    <row r="380" spans="8:16" x14ac:dyDescent="0.25">
      <c r="H380" s="12"/>
      <c r="J380" s="12"/>
      <c r="L380" s="12"/>
      <c r="N380" s="12"/>
      <c r="P380" s="1"/>
    </row>
    <row r="381" spans="8:16" x14ac:dyDescent="0.25">
      <c r="H381" s="12"/>
      <c r="J381" s="12"/>
      <c r="L381" s="12"/>
      <c r="N381" s="12"/>
      <c r="P381" s="1"/>
    </row>
    <row r="382" spans="8:16" x14ac:dyDescent="0.25">
      <c r="H382" s="12"/>
      <c r="J382" s="12"/>
      <c r="L382" s="12"/>
      <c r="N382" s="12"/>
      <c r="P382" s="1"/>
    </row>
    <row r="383" spans="8:16" x14ac:dyDescent="0.25">
      <c r="H383" s="12"/>
      <c r="J383" s="12"/>
      <c r="L383" s="12"/>
      <c r="N383" s="12"/>
      <c r="P383" s="1"/>
    </row>
    <row r="384" spans="8:16" x14ac:dyDescent="0.25">
      <c r="H384" s="12"/>
      <c r="J384" s="12"/>
      <c r="L384" s="12"/>
      <c r="N384" s="12"/>
      <c r="P384" s="1"/>
    </row>
    <row r="385" spans="8:16" x14ac:dyDescent="0.25">
      <c r="H385" s="12"/>
      <c r="J385" s="12"/>
      <c r="L385" s="12"/>
      <c r="N385" s="12"/>
      <c r="P385" s="1"/>
    </row>
    <row r="386" spans="8:16" x14ac:dyDescent="0.25">
      <c r="H386" s="12"/>
      <c r="J386" s="12"/>
      <c r="L386" s="12"/>
      <c r="N386" s="12"/>
      <c r="P386" s="1"/>
    </row>
    <row r="387" spans="8:16" x14ac:dyDescent="0.25">
      <c r="H387" s="12"/>
      <c r="J387" s="12"/>
      <c r="L387" s="12"/>
      <c r="N387" s="12"/>
      <c r="P387" s="1"/>
    </row>
    <row r="388" spans="8:16" x14ac:dyDescent="0.25">
      <c r="H388" s="12"/>
      <c r="J388" s="12"/>
      <c r="L388" s="12"/>
      <c r="N388" s="12"/>
      <c r="P388" s="1"/>
    </row>
    <row r="389" spans="8:16" x14ac:dyDescent="0.25">
      <c r="H389" s="12"/>
      <c r="J389" s="12"/>
      <c r="L389" s="12"/>
      <c r="N389" s="12"/>
      <c r="P389" s="1"/>
    </row>
    <row r="390" spans="8:16" x14ac:dyDescent="0.25">
      <c r="H390" s="12"/>
      <c r="J390" s="12"/>
      <c r="L390" s="12"/>
      <c r="N390" s="12"/>
      <c r="P390" s="1"/>
    </row>
    <row r="391" spans="8:16" x14ac:dyDescent="0.25">
      <c r="H391" s="12"/>
      <c r="J391" s="12"/>
      <c r="L391" s="12"/>
      <c r="N391" s="12"/>
      <c r="P391" s="1"/>
    </row>
    <row r="392" spans="8:16" x14ac:dyDescent="0.25">
      <c r="H392" s="12"/>
      <c r="J392" s="12"/>
      <c r="L392" s="12"/>
      <c r="N392" s="12"/>
      <c r="P392" s="1"/>
    </row>
    <row r="393" spans="8:16" x14ac:dyDescent="0.25">
      <c r="H393" s="12"/>
      <c r="J393" s="12"/>
      <c r="L393" s="12"/>
      <c r="N393" s="12"/>
      <c r="P393" s="1"/>
    </row>
    <row r="394" spans="8:16" x14ac:dyDescent="0.25">
      <c r="H394" s="12"/>
      <c r="J394" s="12"/>
      <c r="L394" s="12"/>
      <c r="N394" s="12"/>
      <c r="P394" s="1"/>
    </row>
    <row r="395" spans="8:16" x14ac:dyDescent="0.25">
      <c r="H395" s="12"/>
      <c r="J395" s="12"/>
      <c r="L395" s="12"/>
      <c r="N395" s="12"/>
      <c r="P395" s="1"/>
    </row>
    <row r="396" spans="8:16" x14ac:dyDescent="0.25">
      <c r="H396" s="12"/>
      <c r="J396" s="12"/>
      <c r="L396" s="12"/>
      <c r="N396" s="12"/>
      <c r="P396" s="1"/>
    </row>
    <row r="397" spans="8:16" x14ac:dyDescent="0.25">
      <c r="H397" s="12"/>
      <c r="J397" s="12"/>
      <c r="L397" s="12"/>
      <c r="N397" s="12"/>
      <c r="P397" s="1"/>
    </row>
    <row r="398" spans="8:16" x14ac:dyDescent="0.25">
      <c r="H398" s="12"/>
      <c r="J398" s="12"/>
      <c r="L398" s="12"/>
      <c r="N398" s="12"/>
      <c r="P398" s="1"/>
    </row>
    <row r="399" spans="8:16" x14ac:dyDescent="0.25">
      <c r="H399" s="12"/>
      <c r="J399" s="12"/>
      <c r="L399" s="12"/>
      <c r="N399" s="12"/>
      <c r="P399" s="1"/>
    </row>
    <row r="400" spans="8:16" x14ac:dyDescent="0.25">
      <c r="H400" s="12"/>
      <c r="J400" s="12"/>
      <c r="L400" s="12"/>
      <c r="N400" s="12"/>
      <c r="P400" s="1"/>
    </row>
    <row r="401" spans="8:16" x14ac:dyDescent="0.25">
      <c r="H401" s="12"/>
      <c r="J401" s="12"/>
      <c r="L401" s="12"/>
      <c r="N401" s="12"/>
      <c r="P401" s="1"/>
    </row>
    <row r="402" spans="8:16" x14ac:dyDescent="0.25">
      <c r="H402" s="12"/>
      <c r="J402" s="12"/>
      <c r="L402" s="12"/>
      <c r="N402" s="12"/>
      <c r="P402" s="1"/>
    </row>
    <row r="403" spans="8:16" x14ac:dyDescent="0.25">
      <c r="H403" s="12"/>
      <c r="J403" s="12"/>
      <c r="L403" s="12"/>
      <c r="N403" s="12"/>
      <c r="P403" s="1"/>
    </row>
    <row r="404" spans="8:16" x14ac:dyDescent="0.25">
      <c r="H404" s="12"/>
      <c r="J404" s="12"/>
      <c r="L404" s="12"/>
      <c r="N404" s="12"/>
      <c r="P404" s="1"/>
    </row>
    <row r="405" spans="8:16" x14ac:dyDescent="0.25">
      <c r="H405" s="12"/>
      <c r="J405" s="12"/>
      <c r="L405" s="12"/>
      <c r="N405" s="12"/>
      <c r="P405" s="1"/>
    </row>
    <row r="406" spans="8:16" x14ac:dyDescent="0.25">
      <c r="H406" s="12"/>
      <c r="J406" s="12"/>
      <c r="L406" s="12"/>
      <c r="N406" s="12"/>
      <c r="P406" s="1"/>
    </row>
    <row r="407" spans="8:16" x14ac:dyDescent="0.25">
      <c r="H407" s="12"/>
      <c r="J407" s="12"/>
      <c r="L407" s="12"/>
      <c r="N407" s="12"/>
      <c r="P407" s="1"/>
    </row>
    <row r="408" spans="8:16" x14ac:dyDescent="0.25">
      <c r="H408" s="12"/>
      <c r="J408" s="12"/>
      <c r="L408" s="12"/>
      <c r="N408" s="12"/>
      <c r="P408" s="1"/>
    </row>
    <row r="409" spans="8:16" x14ac:dyDescent="0.25">
      <c r="H409" s="12"/>
      <c r="J409" s="12"/>
      <c r="L409" s="12"/>
      <c r="N409" s="12"/>
      <c r="P409" s="1"/>
    </row>
    <row r="410" spans="8:16" x14ac:dyDescent="0.25">
      <c r="H410" s="12"/>
      <c r="J410" s="12"/>
      <c r="L410" s="12"/>
      <c r="N410" s="12"/>
      <c r="P410" s="1"/>
    </row>
    <row r="411" spans="8:16" x14ac:dyDescent="0.25">
      <c r="H411" s="12"/>
      <c r="J411" s="12"/>
      <c r="L411" s="12"/>
      <c r="N411" s="12"/>
      <c r="P411" s="1"/>
    </row>
    <row r="412" spans="8:16" x14ac:dyDescent="0.25">
      <c r="H412" s="12"/>
      <c r="J412" s="12"/>
      <c r="L412" s="12"/>
      <c r="N412" s="12"/>
      <c r="P412" s="1"/>
    </row>
    <row r="413" spans="8:16" x14ac:dyDescent="0.25">
      <c r="H413" s="12"/>
      <c r="J413" s="12"/>
      <c r="L413" s="12"/>
      <c r="N413" s="12"/>
      <c r="P413" s="1"/>
    </row>
    <row r="414" spans="8:16" x14ac:dyDescent="0.25">
      <c r="H414" s="12"/>
      <c r="J414" s="12"/>
      <c r="L414" s="12"/>
      <c r="N414" s="12"/>
      <c r="P414" s="1"/>
    </row>
    <row r="415" spans="8:16" x14ac:dyDescent="0.25">
      <c r="H415" s="12"/>
      <c r="J415" s="12"/>
      <c r="L415" s="12"/>
      <c r="N415" s="12"/>
      <c r="P415" s="1"/>
    </row>
    <row r="416" spans="8:16" x14ac:dyDescent="0.25">
      <c r="H416" s="12"/>
      <c r="J416" s="12"/>
      <c r="L416" s="12"/>
      <c r="N416" s="12"/>
      <c r="P416" s="1"/>
    </row>
    <row r="417" spans="8:16" x14ac:dyDescent="0.25">
      <c r="H417" s="12"/>
      <c r="J417" s="12"/>
      <c r="L417" s="12"/>
      <c r="N417" s="12"/>
      <c r="P417" s="1"/>
    </row>
    <row r="418" spans="8:16" x14ac:dyDescent="0.25">
      <c r="H418" s="12"/>
      <c r="J418" s="12"/>
      <c r="L418" s="12"/>
      <c r="N418" s="12"/>
      <c r="P418" s="1"/>
    </row>
    <row r="419" spans="8:16" x14ac:dyDescent="0.25">
      <c r="H419" s="12"/>
      <c r="J419" s="12"/>
      <c r="L419" s="12"/>
      <c r="N419" s="12"/>
      <c r="P419" s="1"/>
    </row>
    <row r="420" spans="8:16" x14ac:dyDescent="0.25">
      <c r="H420" s="12"/>
      <c r="J420" s="12"/>
      <c r="L420" s="12"/>
      <c r="N420" s="12"/>
      <c r="P420" s="1"/>
    </row>
    <row r="421" spans="8:16" x14ac:dyDescent="0.25">
      <c r="H421" s="12"/>
      <c r="J421" s="12"/>
      <c r="L421" s="12"/>
      <c r="N421" s="12"/>
      <c r="P421" s="1"/>
    </row>
    <row r="422" spans="8:16" x14ac:dyDescent="0.25">
      <c r="H422" s="12"/>
      <c r="J422" s="12"/>
      <c r="L422" s="12"/>
      <c r="N422" s="12"/>
      <c r="P422" s="1"/>
    </row>
    <row r="423" spans="8:16" x14ac:dyDescent="0.25">
      <c r="H423" s="12"/>
      <c r="J423" s="12"/>
      <c r="L423" s="12"/>
      <c r="N423" s="12"/>
      <c r="P423" s="1"/>
    </row>
    <row r="424" spans="8:16" x14ac:dyDescent="0.25">
      <c r="H424" s="12"/>
      <c r="J424" s="12"/>
      <c r="L424" s="12"/>
      <c r="N424" s="12"/>
      <c r="P424" s="1"/>
    </row>
    <row r="425" spans="8:16" x14ac:dyDescent="0.25">
      <c r="H425" s="12"/>
      <c r="J425" s="12"/>
      <c r="L425" s="12"/>
      <c r="N425" s="12"/>
      <c r="P425" s="1"/>
    </row>
    <row r="426" spans="8:16" x14ac:dyDescent="0.25">
      <c r="H426" s="12"/>
      <c r="J426" s="12"/>
      <c r="L426" s="12"/>
      <c r="N426" s="12"/>
      <c r="P426" s="1"/>
    </row>
    <row r="427" spans="8:16" x14ac:dyDescent="0.25">
      <c r="H427" s="12"/>
      <c r="J427" s="12"/>
      <c r="L427" s="12"/>
      <c r="N427" s="12"/>
      <c r="P427" s="1"/>
    </row>
    <row r="428" spans="8:16" x14ac:dyDescent="0.25">
      <c r="H428" s="12"/>
      <c r="J428" s="12"/>
      <c r="L428" s="12"/>
      <c r="N428" s="12"/>
      <c r="P428" s="1"/>
    </row>
    <row r="429" spans="8:16" x14ac:dyDescent="0.25">
      <c r="H429" s="12"/>
      <c r="J429" s="12"/>
      <c r="L429" s="12"/>
      <c r="N429" s="12"/>
      <c r="P429" s="1"/>
    </row>
    <row r="430" spans="8:16" x14ac:dyDescent="0.25">
      <c r="H430" s="12"/>
      <c r="J430" s="12"/>
      <c r="L430" s="12"/>
      <c r="N430" s="12"/>
      <c r="P430" s="1"/>
    </row>
    <row r="431" spans="8:16" x14ac:dyDescent="0.25">
      <c r="H431" s="12"/>
      <c r="J431" s="12"/>
      <c r="L431" s="12"/>
      <c r="N431" s="12"/>
      <c r="P431" s="1"/>
    </row>
    <row r="432" spans="8:16" x14ac:dyDescent="0.25">
      <c r="H432" s="12"/>
      <c r="J432" s="12"/>
      <c r="L432" s="12"/>
      <c r="N432" s="12"/>
      <c r="P432" s="1"/>
    </row>
    <row r="433" spans="8:16" x14ac:dyDescent="0.25">
      <c r="H433" s="12"/>
      <c r="J433" s="12"/>
      <c r="L433" s="12"/>
      <c r="N433" s="12"/>
      <c r="P433" s="1"/>
    </row>
    <row r="434" spans="8:16" x14ac:dyDescent="0.25">
      <c r="H434" s="12"/>
      <c r="J434" s="12"/>
      <c r="L434" s="12"/>
      <c r="N434" s="12"/>
      <c r="P434" s="1"/>
    </row>
    <row r="435" spans="8:16" x14ac:dyDescent="0.25">
      <c r="H435" s="12"/>
      <c r="J435" s="12"/>
      <c r="L435" s="12"/>
      <c r="N435" s="12"/>
      <c r="P435" s="1"/>
    </row>
    <row r="436" spans="8:16" x14ac:dyDescent="0.25">
      <c r="H436" s="12"/>
      <c r="J436" s="12"/>
      <c r="L436" s="12"/>
      <c r="N436" s="12"/>
      <c r="P436" s="1"/>
    </row>
    <row r="437" spans="8:16" x14ac:dyDescent="0.25">
      <c r="H437" s="12"/>
      <c r="J437" s="12"/>
      <c r="L437" s="12"/>
      <c r="N437" s="12"/>
      <c r="P437" s="1"/>
    </row>
    <row r="438" spans="8:16" x14ac:dyDescent="0.25">
      <c r="H438" s="12"/>
      <c r="J438" s="12"/>
      <c r="L438" s="12"/>
      <c r="N438" s="12"/>
      <c r="P438" s="1"/>
    </row>
    <row r="439" spans="8:16" x14ac:dyDescent="0.25">
      <c r="H439" s="12"/>
      <c r="J439" s="12"/>
      <c r="L439" s="12"/>
      <c r="N439" s="12"/>
      <c r="P439" s="1"/>
    </row>
    <row r="440" spans="8:16" x14ac:dyDescent="0.25">
      <c r="H440" s="12"/>
      <c r="J440" s="12"/>
      <c r="L440" s="12"/>
      <c r="N440" s="12"/>
      <c r="P440" s="1"/>
    </row>
    <row r="441" spans="8:16" x14ac:dyDescent="0.25">
      <c r="H441" s="12"/>
      <c r="J441" s="12"/>
      <c r="L441" s="12"/>
      <c r="N441" s="12"/>
      <c r="P441" s="1"/>
    </row>
    <row r="442" spans="8:16" x14ac:dyDescent="0.25">
      <c r="H442" s="12"/>
      <c r="J442" s="12"/>
      <c r="L442" s="12"/>
      <c r="N442" s="12"/>
      <c r="P442" s="1"/>
    </row>
    <row r="443" spans="8:16" x14ac:dyDescent="0.25">
      <c r="H443" s="12"/>
      <c r="J443" s="12"/>
      <c r="L443" s="12"/>
      <c r="N443" s="12"/>
      <c r="P443" s="1"/>
    </row>
    <row r="444" spans="8:16" x14ac:dyDescent="0.25">
      <c r="H444" s="12"/>
      <c r="J444" s="12"/>
      <c r="L444" s="12"/>
      <c r="N444" s="12"/>
      <c r="P444" s="1"/>
    </row>
    <row r="445" spans="8:16" x14ac:dyDescent="0.25">
      <c r="H445" s="12"/>
      <c r="J445" s="12"/>
      <c r="L445" s="12"/>
      <c r="N445" s="12"/>
      <c r="P445" s="1"/>
    </row>
    <row r="446" spans="8:16" x14ac:dyDescent="0.25">
      <c r="H446" s="12"/>
      <c r="J446" s="12"/>
      <c r="L446" s="12"/>
      <c r="N446" s="12"/>
      <c r="P446" s="1"/>
    </row>
    <row r="447" spans="8:16" x14ac:dyDescent="0.25">
      <c r="H447" s="12"/>
      <c r="J447" s="12"/>
      <c r="L447" s="12"/>
      <c r="N447" s="12"/>
      <c r="P447" s="1"/>
    </row>
    <row r="448" spans="8:16" x14ac:dyDescent="0.25">
      <c r="H448" s="12"/>
      <c r="J448" s="12"/>
      <c r="L448" s="12"/>
      <c r="N448" s="12"/>
      <c r="P448" s="1"/>
    </row>
    <row r="449" spans="8:16" x14ac:dyDescent="0.25">
      <c r="H449" s="12"/>
      <c r="J449" s="12"/>
      <c r="L449" s="12"/>
      <c r="N449" s="12"/>
      <c r="P449" s="1"/>
    </row>
    <row r="450" spans="8:16" x14ac:dyDescent="0.25">
      <c r="H450" s="12"/>
      <c r="J450" s="12"/>
      <c r="L450" s="12"/>
      <c r="N450" s="12"/>
      <c r="P450" s="1"/>
    </row>
    <row r="451" spans="8:16" x14ac:dyDescent="0.25">
      <c r="H451" s="12"/>
      <c r="J451" s="12"/>
      <c r="L451" s="12"/>
      <c r="N451" s="12"/>
      <c r="P451" s="1"/>
    </row>
    <row r="452" spans="8:16" x14ac:dyDescent="0.25">
      <c r="H452" s="12"/>
      <c r="J452" s="12"/>
      <c r="L452" s="12"/>
      <c r="N452" s="12"/>
      <c r="P452" s="1"/>
    </row>
    <row r="453" spans="8:16" x14ac:dyDescent="0.25">
      <c r="H453" s="12"/>
      <c r="J453" s="12"/>
      <c r="L453" s="12"/>
      <c r="N453" s="12"/>
      <c r="P453" s="1"/>
    </row>
    <row r="454" spans="8:16" x14ac:dyDescent="0.25">
      <c r="P454" s="1"/>
    </row>
    <row r="455" spans="8:16" x14ac:dyDescent="0.25">
      <c r="P455" s="1"/>
    </row>
    <row r="456" spans="8:16" x14ac:dyDescent="0.25">
      <c r="P456" s="1"/>
    </row>
    <row r="457" spans="8:16" x14ac:dyDescent="0.25">
      <c r="P457" s="1"/>
    </row>
    <row r="458" spans="8:16" x14ac:dyDescent="0.25">
      <c r="P458" s="1"/>
    </row>
    <row r="459" spans="8:16" x14ac:dyDescent="0.25">
      <c r="P459" s="1"/>
    </row>
    <row r="460" spans="8:16" x14ac:dyDescent="0.25">
      <c r="P460" s="1"/>
    </row>
    <row r="461" spans="8:16" x14ac:dyDescent="0.25">
      <c r="P461" s="1"/>
    </row>
    <row r="462" spans="8:16" x14ac:dyDescent="0.25">
      <c r="P462" s="1"/>
    </row>
  </sheetData>
  <sortState xmlns:xlrd2="http://schemas.microsoft.com/office/spreadsheetml/2017/richdata2" ref="A7:P24">
    <sortCondition ref="E7:E24"/>
    <sortCondition ref="C7:C24"/>
    <sortCondition ref="D7:D24"/>
  </sortState>
  <mergeCells count="1">
    <mergeCell ref="A3:P3"/>
  </mergeCells>
  <pageMargins left="0.7" right="0.7" top="0.75" bottom="0.75" header="0.3" footer="0.3"/>
  <pageSetup paperSize="5" scale="51"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4AF802249B1C44A41AB1DC062E90E6" ma:contentTypeVersion="20" ma:contentTypeDescription="Create a new document." ma:contentTypeScope="" ma:versionID="64bcdcc1b07e92254f56b100c1aa676d">
  <xsd:schema xmlns:xsd="http://www.w3.org/2001/XMLSchema" xmlns:xs="http://www.w3.org/2001/XMLSchema" xmlns:p="http://schemas.microsoft.com/office/2006/metadata/properties" xmlns:ns2="44800cfc-c8f8-4efe-b2c9-a9bd094c1283" xmlns:ns3="7ad5aa3c-e996-4f6e-8b76-567088a87aa1" targetNamespace="http://schemas.microsoft.com/office/2006/metadata/properties" ma:root="true" ma:fieldsID="8b56302a648ee955bfa09d4604d87d24" ns2:_="" ns3:_="">
    <xsd:import namespace="44800cfc-c8f8-4efe-b2c9-a9bd094c1283"/>
    <xsd:import namespace="7ad5aa3c-e996-4f6e-8b76-567088a87a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LengthInSeconds" minOccurs="0"/>
                <xsd:element ref="ns3:SharedWithUsers" minOccurs="0"/>
                <xsd:element ref="ns3:SharedWithDetails" minOccurs="0"/>
                <xsd:element ref="ns2:MediaServiceObjectDetectorVersions" minOccurs="0"/>
                <xsd:element ref="ns3:_dlc_DocId" minOccurs="0"/>
                <xsd:element ref="ns3:_dlc_DocIdUrl" minOccurs="0"/>
                <xsd:element ref="ns3:_dlc_DocIdPersistId" minOccurs="0"/>
                <xsd:element ref="ns2:MediaServiceSearchProperties" minOccurs="0"/>
                <xsd:element ref="ns2:imag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800cfc-c8f8-4efe-b2c9-a9bd094c12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f00d192-4cb7-43e2-821b-9ecdc30ca9b9"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image" ma:index="29" nillable="true" ma:displayName="image" ma:format="Thumbnail" ma:internalName="image">
      <xsd:simpleType>
        <xsd:restriction base="dms:Unknow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d5aa3c-e996-4f6e-8b76-567088a87aa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c06389b-72d0-4c04-bbd7-a4d197eee8a9}" ma:internalName="TaxCatchAll" ma:showField="CatchAllData" ma:web="7ad5aa3c-e996-4f6e-8b76-567088a87aa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 xmlns="44800cfc-c8f8-4efe-b2c9-a9bd094c1283" xsi:nil="true"/>
    <lcf76f155ced4ddcb4097134ff3c332f xmlns="44800cfc-c8f8-4efe-b2c9-a9bd094c1283">
      <Terms xmlns="http://schemas.microsoft.com/office/infopath/2007/PartnerControls"/>
    </lcf76f155ced4ddcb4097134ff3c332f>
    <TaxCatchAll xmlns="7ad5aa3c-e996-4f6e-8b76-567088a87aa1" xsi:nil="true"/>
    <_dlc_DocId xmlns="7ad5aa3c-e996-4f6e-8b76-567088a87aa1">RFCID-773893764-423762</_dlc_DocId>
    <_dlc_DocIdUrl xmlns="7ad5aa3c-e996-4f6e-8b76-567088a87aa1">
      <Url>https://raftelis.sharepoint.com/sites/RaftelisHome/_layouts/15/DocIdRedir.aspx?ID=RFCID-773893764-423762</Url>
      <Description>RFCID-773893764-423762</Description>
    </_dlc_DocIdUrl>
  </documentManagement>
</p:properties>
</file>

<file path=customXml/item4.xml>��< ? x m l   v e r s i o n = " 1 . 0 "   e n c o d i n g = " u t f - 1 6 " ? > < D a t a M a s h u p   x m l n s = " h t t p : / / s c h e m a s . m i c r o s o f t . c o m / D a t a M a s h u p " > A A A A A B Y D A A B Q S w M E F A A C A A g A p l Y J T x r 1 H x + m A A A A + Q A A A B I A H A B D b 2 5 m a W c v U G F j a 2 F n Z S 5 4 b W w g o h g A K K A U A A A A A A A A A A A A A A A A A A A A A A A A A A A A h Y + 9 D o I w G E V f h X S n P 4 j G k I 8 y u E p i Q j S u T a n Q C M X Q Y n k 3 B x / J V 5 B E M W y O 9 + Q M 5 7 4 e T 8 j G t g n u q r e 6 M y l i m K J A G d m V 2 l Q p G t w l 3 K K M w 0 H I q 6 h U M M n G J q M t U 1 Q 7 d 0 s I 8 d 5 j v 8 J d X 5 G I U k b O + b 6 Q t W o F + s n 6 v x x q Y 5 0 w U i E O p 0 8 M j 3 A U 4 5 h u 1 p j F l A G Z O e T a L J w p G V M g C w i 7 o X F D r 7 g y 4 b E A M k 8 g 3 x v 8 D V B L A w Q U A A I A C A C m V g 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l Y J T y i K R 7 g O A A A A E Q A A A B M A H A B G b 3 J t d W x h c y 9 T Z W N 0 a W 9 u M S 5 t I K I Y A C i g F A A A A A A A A A A A A A A A A A A A A A A A A A A A A C t O T S 7 J z M 9 T C I b Q h t Y A U E s B A i 0 A F A A C A A g A p l Y J T x r 1 H x + m A A A A + Q A A A B I A A A A A A A A A A A A A A A A A A A A A A E N v b m Z p Z y 9 Q Y W N r Y W d l L n h t b F B L A Q I t A B Q A A g A I A K Z W C U 8 P y u m r p A A A A O k A A A A T A A A A A A A A A A A A A A A A A P I A A A B b Q 2 9 u d G V u d F 9 U e X B l c 1 0 u e G 1 s U E s B A i 0 A F A A C A A g A p l Y J T y 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B d S q v e h R X H S 5 Y y x V V p M J f s A A A A A A I A A A A A A A N m A A D A A A A A E A A A A O D 5 C h 9 V x 7 8 U H 7 u n + F D A N o Q A A A A A B I A A A K A A A A A Q A A A A X C D s h b 8 q D h 6 p x p 3 u I L B 9 j 1 A A A A B l 7 L F A Z r S p x X Z A d 7 P r Y c O L z 7 + 5 w n r d e q u X M f C A C H C S I S T 8 k n e P 0 1 L + H t Q W 9 a z V H 3 1 8 v G L U 4 u p C C L g W b Q R c f B A d Z v f e S q R A P 5 g f O 9 m S 2 u C N S B Q A A A D 7 V P t T X Z r 6 v 0 A o 0 p h y x l 6 T G D B I a w = = < / D a t a M a s h u p > 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CA8524B-5399-488A-9137-C22EBEAE0E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800cfc-c8f8-4efe-b2c9-a9bd094c1283"/>
    <ds:schemaRef ds:uri="7ad5aa3c-e996-4f6e-8b76-567088a87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3FA851-452E-4F68-A061-04EACCD5580E}">
  <ds:schemaRefs>
    <ds:schemaRef ds:uri="http://schemas.microsoft.com/sharepoint/v3/contenttype/forms"/>
  </ds:schemaRefs>
</ds:datastoreItem>
</file>

<file path=customXml/itemProps3.xml><?xml version="1.0" encoding="utf-8"?>
<ds:datastoreItem xmlns:ds="http://schemas.openxmlformats.org/officeDocument/2006/customXml" ds:itemID="{1325574A-4C80-48D9-A101-812268F3C743}">
  <ds:schemaRefs>
    <ds:schemaRef ds:uri="http://schemas.microsoft.com/office/2006/metadata/properties"/>
    <ds:schemaRef ds:uri="http://schemas.microsoft.com/office/infopath/2007/PartnerControls"/>
    <ds:schemaRef ds:uri="488e0749-c9fe-405e-b7d7-e0deccc9dc3e"/>
    <ds:schemaRef ds:uri="44800cfc-c8f8-4efe-b2c9-a9bd094c1283"/>
    <ds:schemaRef ds:uri="7ad5aa3c-e996-4f6e-8b76-567088a87aa1"/>
  </ds:schemaRefs>
</ds:datastoreItem>
</file>

<file path=customXml/itemProps4.xml><?xml version="1.0" encoding="utf-8"?>
<ds:datastoreItem xmlns:ds="http://schemas.openxmlformats.org/officeDocument/2006/customXml" ds:itemID="{AB7C2E39-CA9E-446B-916A-C1E3A4F49B1F}">
  <ds:schemaRefs>
    <ds:schemaRef ds:uri="http://schemas.microsoft.com/DataMashup"/>
  </ds:schemaRefs>
</ds:datastoreItem>
</file>

<file path=customXml/itemProps5.xml><?xml version="1.0" encoding="utf-8"?>
<ds:datastoreItem xmlns:ds="http://schemas.openxmlformats.org/officeDocument/2006/customXml" ds:itemID="{CD6D1907-489D-4DD1-B6F9-7098378623F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Summary</vt:lpstr>
      <vt:lpstr>GM</vt:lpstr>
      <vt:lpstr>Finance</vt:lpstr>
      <vt:lpstr>T&amp;D</vt:lpstr>
      <vt:lpstr>Engineering</vt:lpstr>
      <vt:lpstr>Support Services</vt:lpstr>
      <vt:lpstr>Water Supply</vt:lpstr>
      <vt:lpstr>Customer Service</vt:lpstr>
      <vt:lpstr>Information Technology</vt:lpstr>
      <vt:lpstr>Summary!Print_Area</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Alicia Mignanelli</dc:creator>
  <cp:keywords/>
  <dc:description/>
  <cp:lastModifiedBy>Christopher DiBona</cp:lastModifiedBy>
  <cp:revision/>
  <dcterms:created xsi:type="dcterms:W3CDTF">2019-07-02T15:23:08Z</dcterms:created>
  <dcterms:modified xsi:type="dcterms:W3CDTF">2025-03-11T19:49:55Z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0x010100A54AF802249B1C44A41AB1DC062E90E6</vt:lpwstr>
  </property>
  <property fmtid="{D5CDD505-2E9C-101B-9397-08002B2CF9AE}" pid="3" name="_dlc_DocIdItemGuid">
    <vt:lpwstr>1af4987d-b1b4-45a7-b3ff-8ff34659468f</vt:lpwstr>
  </property>
  <property fmtid="{D5CDD505-2E9C-101B-9397-08002B2CF9AE}" pid="4" name="MediaServiceImageTags">
    <vt:lpwstr/>
  </property>
</Properties>
</file>