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I:\FIN\CHALKALL\REGULATORY &amp; BUDGET\Docket 24-51-WW FY24  Rate Filing\Data Requests\Division Set 4 April 2 2025\"/>
    </mc:Choice>
  </mc:AlternateContent>
  <xr:revisionPtr revIDLastSave="0" documentId="8_{A39C5697-610C-4169-AEC3-C8D8CFF9D25A}" xr6:coauthVersionLast="47" xr6:coauthVersionMax="47" xr10:uidLastSave="{00000000-0000-0000-0000-000000000000}"/>
  <bookViews>
    <workbookView xWindow="28680" yWindow="-120" windowWidth="29040" windowHeight="15720" xr2:uid="{65F3E52F-5D93-46C9-BCDD-F8E030A0F4CD}"/>
  </bookViews>
  <sheets>
    <sheet name="DIV 4-5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3" l="1"/>
  <c r="G15" i="3"/>
  <c r="E15" i="3"/>
  <c r="D15" i="3"/>
  <c r="H14" i="3"/>
  <c r="F14" i="3"/>
  <c r="D14" i="3"/>
  <c r="I14" i="3" s="1"/>
  <c r="F13" i="3"/>
  <c r="D13" i="3"/>
  <c r="I13" i="3" s="1"/>
  <c r="F12" i="3"/>
  <c r="D12" i="3"/>
  <c r="I12" i="3" s="1"/>
  <c r="F11" i="3"/>
  <c r="D11" i="3"/>
  <c r="I11" i="3" s="1"/>
  <c r="I10" i="3"/>
  <c r="H10" i="3"/>
  <c r="F10" i="3"/>
  <c r="D10" i="3"/>
  <c r="F9" i="3"/>
  <c r="D9" i="3"/>
  <c r="I9" i="3" s="1"/>
  <c r="H8" i="3"/>
  <c r="F8" i="3"/>
  <c r="D8" i="3"/>
  <c r="I8" i="3" s="1"/>
  <c r="F7" i="3"/>
  <c r="F15" i="3" s="1"/>
  <c r="D7" i="3"/>
  <c r="I7" i="3" s="1"/>
  <c r="I6" i="3"/>
  <c r="H6" i="3"/>
  <c r="F6" i="3"/>
  <c r="D6" i="3"/>
  <c r="I15" i="3" l="1"/>
</calcChain>
</file>

<file path=xl/sharedStrings.xml><?xml version="1.0" encoding="utf-8"?>
<sst xmlns="http://schemas.openxmlformats.org/spreadsheetml/2006/main" count="14" uniqueCount="14">
  <si>
    <t>A&amp;C</t>
  </si>
  <si>
    <t>B</t>
  </si>
  <si>
    <t>E</t>
  </si>
  <si>
    <t>F</t>
  </si>
  <si>
    <t>MONTH</t>
  </si>
  <si>
    <t>Union Overtime</t>
  </si>
  <si>
    <t>Other</t>
  </si>
  <si>
    <t>Total</t>
  </si>
  <si>
    <t>FY 2025 Actual Labor Payroll Cost Information</t>
  </si>
  <si>
    <t>G</t>
  </si>
  <si>
    <t>H</t>
  </si>
  <si>
    <t>Union &amp; Non Union</t>
  </si>
  <si>
    <t>Part Time</t>
  </si>
  <si>
    <t>Temps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</si>
</sst>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1" xfId="0" applyFont="1" applyBorder="1"/>
    <xf numFmtId="0" fontId="2" fillId="0" borderId="1" xfId="0" applyFont="1" applyBorder="1" applyAlignment="1">
      <alignment horizontal="center"/>
    </xf>
    <xf numFmtId="14" fontId="0" fillId="0" borderId="0" xfId="0" applyNumberFormat="1" applyAlignment="1">
      <alignment horizontal="left"/>
    </xf>
    <xf numFmtId="164" fontId="0" fillId="0" borderId="0" xfId="1" applyNumberFormat="1" applyFont="1"/>
    <xf numFmtId="164" fontId="0" fillId="0" borderId="0" xfId="0" applyNumberFormat="1"/>
    <xf numFmtId="164" fontId="0" fillId="0" borderId="2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CA718-7770-4E03-A6DE-446F929AED59}">
  <sheetPr>
    <pageSetUpPr fitToPage="1"/>
  </sheetPr>
  <dimension ref="C2:K22"/>
  <sheetViews>
    <sheetView tabSelected="1" workbookViewId="0">
      <selection activeCell="E26" sqref="E26"/>
    </sheetView>
  </sheetViews>
  <sheetFormatPr defaultRowHeight="14.5" x14ac:dyDescent="0.35"/>
  <cols>
    <col min="3" max="3" width="10.453125" bestFit="1" customWidth="1"/>
    <col min="4" max="4" width="18.26953125" bestFit="1" customWidth="1"/>
    <col min="5" max="5" width="15.453125" bestFit="1" customWidth="1"/>
    <col min="6" max="6" width="15.453125" customWidth="1"/>
    <col min="7" max="7" width="11.54296875" bestFit="1" customWidth="1"/>
    <col min="8" max="8" width="14.26953125" bestFit="1" customWidth="1"/>
    <col min="9" max="10" width="12.54296875" bestFit="1" customWidth="1"/>
    <col min="11" max="11" width="11.54296875" bestFit="1" customWidth="1"/>
  </cols>
  <sheetData>
    <row r="2" spans="3:11" ht="16" x14ac:dyDescent="0.4">
      <c r="E2" s="1" t="s">
        <v>8</v>
      </c>
      <c r="F2" s="1"/>
      <c r="G2" s="1"/>
      <c r="H2" s="1"/>
    </row>
    <row r="4" spans="3:11" x14ac:dyDescent="0.35">
      <c r="D4" s="2" t="s">
        <v>0</v>
      </c>
      <c r="E4" s="2" t="s">
        <v>1</v>
      </c>
      <c r="F4" s="2" t="s">
        <v>2</v>
      </c>
      <c r="G4" s="2" t="s">
        <v>3</v>
      </c>
      <c r="H4" s="2" t="s">
        <v>9</v>
      </c>
      <c r="I4" s="2" t="s">
        <v>10</v>
      </c>
    </row>
    <row r="5" spans="3:11" x14ac:dyDescent="0.35">
      <c r="C5" s="3" t="s">
        <v>4</v>
      </c>
      <c r="D5" s="4" t="s">
        <v>11</v>
      </c>
      <c r="E5" s="4" t="s">
        <v>5</v>
      </c>
      <c r="F5" s="4" t="s">
        <v>12</v>
      </c>
      <c r="G5" s="4" t="s">
        <v>13</v>
      </c>
      <c r="H5" s="4" t="s">
        <v>6</v>
      </c>
      <c r="I5" s="4" t="s">
        <v>7</v>
      </c>
    </row>
    <row r="6" spans="3:11" x14ac:dyDescent="0.35">
      <c r="C6" s="5">
        <v>45504</v>
      </c>
      <c r="D6" s="6">
        <f>1279429-F6</f>
        <v>1275273.3500000001</v>
      </c>
      <c r="E6" s="6">
        <v>65647</v>
      </c>
      <c r="F6" s="6">
        <f>91*4+3791.65</f>
        <v>4155.6499999999996</v>
      </c>
      <c r="G6" s="6">
        <v>12710</v>
      </c>
      <c r="H6" s="6">
        <f>3726+226</f>
        <v>3952</v>
      </c>
      <c r="I6" s="6">
        <f>SUM(D6:H6)</f>
        <v>1361738</v>
      </c>
    </row>
    <row r="7" spans="3:11" x14ac:dyDescent="0.35">
      <c r="C7" s="5">
        <v>45535</v>
      </c>
      <c r="D7" s="6">
        <f>1930600-F7</f>
        <v>1926444.35</v>
      </c>
      <c r="E7" s="6">
        <v>98494</v>
      </c>
      <c r="F7" s="6">
        <f t="shared" ref="F7:F14" si="0">91*4+3791.65</f>
        <v>4155.6499999999996</v>
      </c>
      <c r="G7" s="6">
        <v>14468</v>
      </c>
      <c r="H7" s="6">
        <v>8663</v>
      </c>
      <c r="I7" s="6">
        <f t="shared" ref="I7:I14" si="1">SUM(D7:H7)</f>
        <v>2052225</v>
      </c>
    </row>
    <row r="8" spans="3:11" x14ac:dyDescent="0.35">
      <c r="C8" s="5">
        <v>45565</v>
      </c>
      <c r="D8" s="6">
        <f>1818318-F8</f>
        <v>1814162.35</v>
      </c>
      <c r="E8" s="6">
        <v>67375</v>
      </c>
      <c r="F8" s="6">
        <f t="shared" si="0"/>
        <v>4155.6499999999996</v>
      </c>
      <c r="G8" s="6">
        <v>816</v>
      </c>
      <c r="H8" s="6">
        <f>5090+0</f>
        <v>5090</v>
      </c>
      <c r="I8" s="6">
        <f t="shared" si="1"/>
        <v>1891599</v>
      </c>
    </row>
    <row r="9" spans="3:11" x14ac:dyDescent="0.35">
      <c r="C9" s="5">
        <v>45596</v>
      </c>
      <c r="D9" s="6">
        <f>1311142-F9</f>
        <v>1306986.3500000001</v>
      </c>
      <c r="E9" s="6">
        <v>56662</v>
      </c>
      <c r="F9" s="6">
        <f t="shared" si="0"/>
        <v>4155.6499999999996</v>
      </c>
      <c r="G9" s="6"/>
      <c r="H9" s="6">
        <v>5628</v>
      </c>
      <c r="I9" s="6">
        <f t="shared" si="1"/>
        <v>1373432</v>
      </c>
      <c r="J9" s="7"/>
      <c r="K9" s="7"/>
    </row>
    <row r="10" spans="3:11" x14ac:dyDescent="0.35">
      <c r="C10" s="5">
        <v>45626</v>
      </c>
      <c r="D10" s="6">
        <f>1302508-F10</f>
        <v>1298352.3500000001</v>
      </c>
      <c r="E10" s="6">
        <v>60484</v>
      </c>
      <c r="F10" s="6">
        <f t="shared" si="0"/>
        <v>4155.6499999999996</v>
      </c>
      <c r="G10" s="6">
        <v>0</v>
      </c>
      <c r="H10" s="6">
        <f>6161-751</f>
        <v>5410</v>
      </c>
      <c r="I10" s="6">
        <f t="shared" si="1"/>
        <v>1368402</v>
      </c>
      <c r="K10" s="7"/>
    </row>
    <row r="11" spans="3:11" x14ac:dyDescent="0.35">
      <c r="C11" s="5">
        <v>45657</v>
      </c>
      <c r="D11" s="6">
        <f>1315028-F11</f>
        <v>1310872.3500000001</v>
      </c>
      <c r="E11" s="6">
        <v>69037</v>
      </c>
      <c r="F11" s="6">
        <f t="shared" si="0"/>
        <v>4155.6499999999996</v>
      </c>
      <c r="G11" s="6"/>
      <c r="H11" s="6">
        <v>7712</v>
      </c>
      <c r="I11" s="6">
        <f t="shared" si="1"/>
        <v>1391777</v>
      </c>
    </row>
    <row r="12" spans="3:11" x14ac:dyDescent="0.35">
      <c r="C12" s="5">
        <v>45688</v>
      </c>
      <c r="D12" s="6">
        <f>2001187-F12</f>
        <v>1997031.35</v>
      </c>
      <c r="E12" s="6">
        <v>96622</v>
      </c>
      <c r="F12" s="6">
        <f t="shared" si="0"/>
        <v>4155.6499999999996</v>
      </c>
      <c r="G12" s="6"/>
      <c r="H12" s="6">
        <v>7288</v>
      </c>
      <c r="I12" s="6">
        <f t="shared" si="1"/>
        <v>2105097</v>
      </c>
      <c r="J12" s="7"/>
    </row>
    <row r="13" spans="3:11" x14ac:dyDescent="0.35">
      <c r="C13" s="5">
        <v>45716</v>
      </c>
      <c r="D13" s="6">
        <f>1402470-F13</f>
        <v>1398314.35</v>
      </c>
      <c r="E13" s="6">
        <v>56118</v>
      </c>
      <c r="F13" s="6">
        <f t="shared" si="0"/>
        <v>4155.6499999999996</v>
      </c>
      <c r="G13" s="6"/>
      <c r="H13" s="6">
        <v>6103</v>
      </c>
      <c r="I13" s="6">
        <f t="shared" si="1"/>
        <v>1464691</v>
      </c>
      <c r="J13" s="7"/>
    </row>
    <row r="14" spans="3:11" x14ac:dyDescent="0.35">
      <c r="C14" s="5">
        <v>45747</v>
      </c>
      <c r="D14" s="6">
        <f>1293181-F14</f>
        <v>1289025.3500000001</v>
      </c>
      <c r="E14" s="6">
        <v>58340</v>
      </c>
      <c r="F14" s="6">
        <f t="shared" si="0"/>
        <v>4155.6499999999996</v>
      </c>
      <c r="G14" s="6">
        <v>0</v>
      </c>
      <c r="H14" s="6">
        <f>5231+250</f>
        <v>5481</v>
      </c>
      <c r="I14" s="6">
        <f t="shared" si="1"/>
        <v>1357002</v>
      </c>
    </row>
    <row r="15" spans="3:11" ht="15" thickBot="1" x14ac:dyDescent="0.4">
      <c r="D15" s="8">
        <f>SUM(D6:D14)</f>
        <v>13616462.149999999</v>
      </c>
      <c r="E15" s="8">
        <f t="shared" ref="E15:I15" si="2">SUM(E6:E14)</f>
        <v>628779</v>
      </c>
      <c r="F15" s="8">
        <f t="shared" si="2"/>
        <v>37400.850000000006</v>
      </c>
      <c r="G15" s="8">
        <f t="shared" si="2"/>
        <v>27994</v>
      </c>
      <c r="H15" s="8">
        <f t="shared" si="2"/>
        <v>55327</v>
      </c>
      <c r="I15" s="8">
        <f t="shared" si="2"/>
        <v>14365963</v>
      </c>
    </row>
    <row r="16" spans="3:11" ht="15" thickTop="1" x14ac:dyDescent="0.35"/>
    <row r="17" spans="4:9" x14ac:dyDescent="0.35">
      <c r="H17" s="7"/>
      <c r="I17" s="7"/>
    </row>
    <row r="18" spans="4:9" x14ac:dyDescent="0.35">
      <c r="I18" s="7"/>
    </row>
    <row r="19" spans="4:9" x14ac:dyDescent="0.35">
      <c r="D19" s="7"/>
      <c r="I19" s="7"/>
    </row>
    <row r="20" spans="4:9" x14ac:dyDescent="0.35">
      <c r="I20" s="7"/>
    </row>
    <row r="22" spans="4:9" x14ac:dyDescent="0.35">
      <c r="H22" s="7"/>
    </row>
  </sheetData>
  <pageMargins left="0.7" right="0.7" top="0.75" bottom="0.75" header="0.3" footer="0.3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DIV 4-5</vt:lpstr>
    </vt:vector>
  </TitlesOfParts>
  <Company>Providence Water Supply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DiBona</dc:creator>
  <cp:lastModifiedBy>Christopher DiBona</cp:lastModifiedBy>
  <dcterms:created xsi:type="dcterms:W3CDTF">2025-04-16T17:59:55Z</dcterms:created>
  <dcterms:modified xsi:type="dcterms:W3CDTF">2025-04-16T18:02:37Z</dcterms:modified>
</cp:coreProperties>
</file>