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FIN\CHALKALL\REGULATORY &amp; BUDGET\Docket 24-51-WW FY24  Rate Filing\Data Requests\Division Set 5 June 6 2025\"/>
    </mc:Choice>
  </mc:AlternateContent>
  <xr:revisionPtr revIDLastSave="0" documentId="13_ncr:1_{E3E3B9BB-F012-40E8-B582-CA3B1293B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V 4-1" sheetId="4" r:id="rId1"/>
    <sheet name="DIV 4-1 summary" sheetId="6" r:id="rId2"/>
  </sheets>
  <definedNames>
    <definedName name="_xlnm._FilterDatabase" localSheetId="0" hidden="1">'DIV 4-1'!$A$81:$H$122</definedName>
    <definedName name="_xlnm.Print_Area" localSheetId="0">'DIV 4-1'!$A$1:$K$180</definedName>
    <definedName name="_xlnm.Print_Titles" localSheetId="0">'DIV 4-1'!$1:$3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" i="4" l="1"/>
  <c r="E135" i="4"/>
  <c r="C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B166" i="4"/>
  <c r="I166" i="4" s="1"/>
  <c r="J166" i="4" s="1"/>
  <c r="D166" i="4"/>
  <c r="I135" i="4" l="1"/>
  <c r="H135" i="4"/>
  <c r="B179" i="4"/>
  <c r="J178" i="4" s="1"/>
  <c r="D11" i="6"/>
  <c r="E11" i="6" s="1"/>
  <c r="C10" i="6"/>
  <c r="B78" i="4"/>
  <c r="D7" i="6" s="1"/>
  <c r="E7" i="6" s="1"/>
  <c r="D78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F52" i="4"/>
  <c r="G52" i="4"/>
  <c r="D6" i="6" s="1"/>
  <c r="C52" i="4"/>
  <c r="C6" i="6" s="1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10" i="6" l="1"/>
  <c r="D12" i="6" s="1"/>
  <c r="K166" i="4"/>
  <c r="D8" i="6"/>
  <c r="I52" i="4"/>
  <c r="I79" i="4"/>
  <c r="J79" i="4" s="1"/>
  <c r="C12" i="6"/>
  <c r="I178" i="4"/>
  <c r="D14" i="6"/>
  <c r="E14" i="6" s="1"/>
  <c r="E6" i="6"/>
  <c r="E8" i="6" s="1"/>
  <c r="C8" i="6"/>
  <c r="J52" i="4"/>
  <c r="E10" i="6" l="1"/>
  <c r="E12" i="6" s="1"/>
  <c r="E15" i="6" s="1"/>
  <c r="K79" i="4"/>
  <c r="C15" i="6"/>
  <c r="D15" i="6"/>
</calcChain>
</file>

<file path=xl/sharedStrings.xml><?xml version="1.0" encoding="utf-8"?>
<sst xmlns="http://schemas.openxmlformats.org/spreadsheetml/2006/main" count="366" uniqueCount="106">
  <si>
    <t>Providence Water</t>
  </si>
  <si>
    <t>Employee Positions That Experienced a Change of Incumbent During Test Year and Subsequent to Test Year</t>
  </si>
  <si>
    <t>Positions in Fiscal Year '24 Change of Incumbent</t>
  </si>
  <si>
    <t>Title (a)</t>
  </si>
  <si>
    <t>EE Replacement (b)</t>
  </si>
  <si>
    <t>Annual Salary - Replaced EE (c)</t>
  </si>
  <si>
    <t>Replacement EE (d)</t>
  </si>
  <si>
    <t>Annual Salary of Replacement EE (e)</t>
  </si>
  <si>
    <t>Date of Replacement (f)</t>
  </si>
  <si>
    <t>Engineering Project Coordinator</t>
  </si>
  <si>
    <t>Meter Reader Technician</t>
  </si>
  <si>
    <t>Watershed Inspector</t>
  </si>
  <si>
    <t>Reclassified</t>
  </si>
  <si>
    <t>Flushing Technician in Training</t>
  </si>
  <si>
    <t>Flushing Technician</t>
  </si>
  <si>
    <t>Utility Worker in Training</t>
  </si>
  <si>
    <t>Utility Worker</t>
  </si>
  <si>
    <t>Supervisor - Water Quality</t>
  </si>
  <si>
    <t>Manager - Water Quality</t>
  </si>
  <si>
    <t>GIS System Specialist</t>
  </si>
  <si>
    <t>Supervisor</t>
  </si>
  <si>
    <t>Utility Maintenance Repairperson</t>
  </si>
  <si>
    <t>Manager - Safety &amp; Compliance</t>
  </si>
  <si>
    <t>Utility Maintenance Worker</t>
  </si>
  <si>
    <t>Division Manager</t>
  </si>
  <si>
    <t>Executive Assistant</t>
  </si>
  <si>
    <t>DEI Officer</t>
  </si>
  <si>
    <t>Supervisor - Finance</t>
  </si>
  <si>
    <t>Project Engineer</t>
  </si>
  <si>
    <t>Laboratory Supervisor</t>
  </si>
  <si>
    <t xml:space="preserve">Water System Mechanic </t>
  </si>
  <si>
    <t>Member, WSB</t>
  </si>
  <si>
    <t>Manager - Water Laboratory</t>
  </si>
  <si>
    <t>Cyber Program Coordinator</t>
  </si>
  <si>
    <t>Water Treatment Operator</t>
  </si>
  <si>
    <t>Water Treatment Operator Class III</t>
  </si>
  <si>
    <t>Inventory/Material Handler</t>
  </si>
  <si>
    <t>Director</t>
  </si>
  <si>
    <t>Senior Director</t>
  </si>
  <si>
    <t>GIS Systems Specialist</t>
  </si>
  <si>
    <t>Principal Engineer</t>
  </si>
  <si>
    <t>Senior Water Plant Mechanic</t>
  </si>
  <si>
    <t>Senior Administrative Assistant/Financial Analyst</t>
  </si>
  <si>
    <t>Supervisor - Water Maintenance Crew</t>
  </si>
  <si>
    <t>Dig Safe</t>
  </si>
  <si>
    <t>Water System Mechanic</t>
  </si>
  <si>
    <t>Chief of Technical Services</t>
  </si>
  <si>
    <t>Deputy General Manager - Operations</t>
  </si>
  <si>
    <t>Senior Manager</t>
  </si>
  <si>
    <t>Subsequent to Test Year to Date (02/13/2025)</t>
  </si>
  <si>
    <t>Training/Communications Coordinator</t>
  </si>
  <si>
    <t>Bilingual Senior Administrative Clerk</t>
  </si>
  <si>
    <t>Senior Watershed Maintenance Operator</t>
  </si>
  <si>
    <t>Senior Equipment Mechanic</t>
  </si>
  <si>
    <t>Manager</t>
  </si>
  <si>
    <t>GIS Supervisor</t>
  </si>
  <si>
    <t>Senior Utility Maintenance Repairperson</t>
  </si>
  <si>
    <t>Controller</t>
  </si>
  <si>
    <t>Instrumentation Technician</t>
  </si>
  <si>
    <t>Yes</t>
  </si>
  <si>
    <t>No</t>
  </si>
  <si>
    <t>Jr. Chemist I</t>
  </si>
  <si>
    <t>Manager - Planning &amp; Development</t>
  </si>
  <si>
    <t>Division Supervisor</t>
  </si>
  <si>
    <t>Staff Accountant</t>
  </si>
  <si>
    <t>Jr. Network Administrator</t>
  </si>
  <si>
    <t xml:space="preserve">Meter Reader I </t>
  </si>
  <si>
    <t>Acting Senior Manager</t>
  </si>
  <si>
    <t>7/1/2023</t>
  </si>
  <si>
    <t>Acting Manager - Water Laboratory</t>
  </si>
  <si>
    <t>Manager - Construction Services</t>
  </si>
  <si>
    <t>Diff</t>
  </si>
  <si>
    <t>Count of Vacated Positions</t>
  </si>
  <si>
    <t>Count of Filled Replacement Postions</t>
  </si>
  <si>
    <t>Network Administrator</t>
  </si>
  <si>
    <t>Operations Supervisor</t>
  </si>
  <si>
    <t>Senior Administrative Clerk</t>
  </si>
  <si>
    <t>Governmental Aide</t>
  </si>
  <si>
    <t>Information Security Analyst</t>
  </si>
  <si>
    <t>Title</t>
  </si>
  <si>
    <t>Annual Salary</t>
  </si>
  <si>
    <t xml:space="preserve">Director </t>
  </si>
  <si>
    <t>Member - Water Supply Board</t>
  </si>
  <si>
    <t>Land Management Specialist</t>
  </si>
  <si>
    <t>Purchasing Agent II</t>
  </si>
  <si>
    <t>Date of Hire</t>
  </si>
  <si>
    <t>Confidential Assistant</t>
  </si>
  <si>
    <t>Heavy Equipment Operator</t>
  </si>
  <si>
    <t>Clerical Coordinator</t>
  </si>
  <si>
    <t>Supervisor - Customer Service</t>
  </si>
  <si>
    <t>Employees Hired During FYE 24 Not Reflected Above</t>
  </si>
  <si>
    <t>Employees Hired During FYE 25 Not Reflected Above (4/9/2025)</t>
  </si>
  <si>
    <t>FYE 25 Recruitment in Process (4/9/2025)</t>
  </si>
  <si>
    <t>ICS/SCADA Project Coordinator</t>
  </si>
  <si>
    <t>Water Supply Board Clerk</t>
  </si>
  <si>
    <t>Vacated</t>
  </si>
  <si>
    <t>Hired</t>
  </si>
  <si>
    <t>Net</t>
  </si>
  <si>
    <t>Total FYE 24</t>
  </si>
  <si>
    <t>Total FYE 25</t>
  </si>
  <si>
    <t>Supervisor - Water Supply</t>
  </si>
  <si>
    <t>FYE 25 Recruitment in Process (5/31/2025)</t>
  </si>
  <si>
    <t>Employees Hired During FYE 25 Not Reflected Above (5/31/2025)</t>
  </si>
  <si>
    <t>Subsequent to Test Year to Date (05/31/2025)</t>
  </si>
  <si>
    <t># of Filled Replacement</t>
  </si>
  <si>
    <t>UPDATED Schedule DIV 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</si>
</sst>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6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6" fontId="0" fillId="0" borderId="0" xfId="0" applyNumberFormat="1"/>
    <xf numFmtId="0" fontId="1" fillId="0" borderId="0" xfId="0" applyFont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6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1" applyNumberFormat="1" applyFont="1" applyAlignment="1">
      <alignment horizontal="right"/>
    </xf>
    <xf numFmtId="6" fontId="1" fillId="0" borderId="0" xfId="0" applyNumberFormat="1" applyFont="1"/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6" fontId="0" fillId="0" borderId="2" xfId="0" applyNumberFormat="1" applyBorder="1"/>
    <xf numFmtId="164" fontId="0" fillId="0" borderId="2" xfId="1" applyNumberFormat="1" applyFont="1" applyBorder="1" applyAlignment="1">
      <alignment horizontal="right"/>
    </xf>
    <xf numFmtId="6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6" fontId="0" fillId="0" borderId="3" xfId="0" applyNumberForma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6" fontId="0" fillId="0" borderId="4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9"/>
  <sheetViews>
    <sheetView tabSelected="1" topLeftCell="A130" zoomScale="69" zoomScaleNormal="69" workbookViewId="0">
      <selection activeCell="A177" sqref="A177"/>
    </sheetView>
  </sheetViews>
  <sheetFormatPr defaultRowHeight="15" x14ac:dyDescent="0.25"/>
  <cols>
    <col min="1" max="1" width="45.5703125" bestFit="1" customWidth="1"/>
    <col min="2" max="2" width="24.7109375" customWidth="1"/>
    <col min="3" max="3" width="24.42578125" customWidth="1"/>
    <col min="4" max="4" width="45.85546875" bestFit="1" customWidth="1"/>
    <col min="5" max="5" width="35.140625" customWidth="1"/>
    <col min="6" max="6" width="26.7109375" customWidth="1"/>
    <col min="7" max="7" width="23.5703125" customWidth="1"/>
    <col min="8" max="8" width="18.28515625" customWidth="1"/>
    <col min="9" max="9" width="12.7109375" customWidth="1"/>
    <col min="10" max="10" width="14.42578125" customWidth="1"/>
    <col min="11" max="11" width="18.42578125" customWidth="1"/>
    <col min="12" max="12" width="16.42578125" customWidth="1"/>
    <col min="14" max="14" width="10.140625" customWidth="1"/>
  </cols>
  <sheetData>
    <row r="1" spans="1:16" x14ac:dyDescent="0.25">
      <c r="A1" s="1" t="s">
        <v>105</v>
      </c>
      <c r="B1" s="1"/>
      <c r="C1" s="1"/>
      <c r="D1" s="1"/>
      <c r="E1" s="1"/>
      <c r="F1" s="1"/>
      <c r="G1" s="1"/>
      <c r="H1" s="1"/>
      <c r="P1" s="1"/>
    </row>
    <row r="2" spans="1:16" x14ac:dyDescent="0.25">
      <c r="A2" s="1" t="s">
        <v>0</v>
      </c>
      <c r="B2" s="1"/>
      <c r="C2" s="1"/>
      <c r="D2" s="1"/>
      <c r="E2" s="1"/>
      <c r="F2" s="1"/>
      <c r="G2" s="1"/>
      <c r="H2" s="1"/>
      <c r="P2" s="1"/>
    </row>
    <row r="3" spans="1:16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1"/>
      <c r="P3" s="1"/>
    </row>
    <row r="4" spans="1:16" x14ac:dyDescent="0.25">
      <c r="J4" s="1"/>
    </row>
    <row r="5" spans="1:16" x14ac:dyDescent="0.25">
      <c r="A5" s="36" t="s">
        <v>2</v>
      </c>
      <c r="B5" s="36"/>
      <c r="C5" s="36"/>
      <c r="D5" s="36"/>
      <c r="E5" s="36"/>
      <c r="F5" s="36"/>
      <c r="G5" s="36"/>
      <c r="H5" s="36"/>
      <c r="I5" s="1"/>
      <c r="K5" s="1"/>
      <c r="L5" s="1"/>
      <c r="M5" s="1"/>
      <c r="N5" s="1"/>
    </row>
    <row r="6" spans="1:16" s="29" customFormat="1" ht="47.25" customHeight="1" x14ac:dyDescent="0.25">
      <c r="A6" s="27" t="s">
        <v>3</v>
      </c>
      <c r="B6" s="27" t="s">
        <v>4</v>
      </c>
      <c r="C6" s="27" t="s">
        <v>5</v>
      </c>
      <c r="D6" s="27" t="s">
        <v>72</v>
      </c>
      <c r="E6" s="27" t="s">
        <v>6</v>
      </c>
      <c r="F6" s="27" t="s">
        <v>73</v>
      </c>
      <c r="G6" s="27" t="s">
        <v>7</v>
      </c>
      <c r="H6" s="27" t="s">
        <v>8</v>
      </c>
      <c r="I6" s="28" t="s">
        <v>71</v>
      </c>
      <c r="J6" s="28"/>
      <c r="K6" s="28"/>
      <c r="L6" s="28"/>
      <c r="M6" s="28"/>
      <c r="N6" s="28"/>
    </row>
    <row r="7" spans="1:16" x14ac:dyDescent="0.25">
      <c r="A7" s="4" t="s">
        <v>9</v>
      </c>
      <c r="B7" s="4" t="s">
        <v>60</v>
      </c>
      <c r="C7" s="5">
        <v>63128</v>
      </c>
      <c r="D7" s="4">
        <v>1</v>
      </c>
      <c r="E7" s="4"/>
      <c r="F7" s="4"/>
      <c r="G7" s="4"/>
      <c r="H7" s="4"/>
      <c r="I7" s="10">
        <f>G7-C7</f>
        <v>-63128</v>
      </c>
    </row>
    <row r="8" spans="1:16" x14ac:dyDescent="0.25">
      <c r="A8" s="4" t="s">
        <v>11</v>
      </c>
      <c r="B8" s="4" t="s">
        <v>60</v>
      </c>
      <c r="C8" s="5">
        <v>47436</v>
      </c>
      <c r="D8" s="4">
        <f>D7+1</f>
        <v>2</v>
      </c>
      <c r="E8" s="4"/>
      <c r="F8" s="4"/>
      <c r="G8" s="4"/>
      <c r="H8" s="4"/>
      <c r="I8" s="10">
        <f t="shared" ref="I8:I51" si="0">G8-C8</f>
        <v>-47436</v>
      </c>
      <c r="J8" s="1"/>
      <c r="K8" s="1"/>
      <c r="L8" s="1"/>
      <c r="M8" s="1"/>
      <c r="N8" s="1"/>
    </row>
    <row r="9" spans="1:16" x14ac:dyDescent="0.25">
      <c r="A9" s="6" t="s">
        <v>17</v>
      </c>
      <c r="B9" s="6" t="s">
        <v>12</v>
      </c>
      <c r="C9" s="5">
        <v>76053</v>
      </c>
      <c r="D9" s="4">
        <f t="shared" ref="D9:D51" si="1">D8+1</f>
        <v>3</v>
      </c>
      <c r="E9" s="6" t="s">
        <v>18</v>
      </c>
      <c r="F9" s="4">
        <v>1</v>
      </c>
      <c r="G9" s="5">
        <v>87260</v>
      </c>
      <c r="H9" s="6" t="s">
        <v>68</v>
      </c>
      <c r="I9" s="10">
        <f t="shared" si="0"/>
        <v>11207</v>
      </c>
      <c r="J9" s="2"/>
      <c r="K9" s="2"/>
      <c r="L9" s="2"/>
      <c r="M9" s="2"/>
      <c r="N9" s="2"/>
    </row>
    <row r="10" spans="1:16" x14ac:dyDescent="0.25">
      <c r="A10" s="4" t="s">
        <v>16</v>
      </c>
      <c r="B10" s="4" t="s">
        <v>59</v>
      </c>
      <c r="C10" s="5">
        <v>51393</v>
      </c>
      <c r="D10" s="4">
        <f t="shared" si="1"/>
        <v>4</v>
      </c>
      <c r="E10" s="4" t="s">
        <v>15</v>
      </c>
      <c r="F10" s="4">
        <v>1</v>
      </c>
      <c r="G10" s="5">
        <v>44038</v>
      </c>
      <c r="H10" s="7">
        <v>45117</v>
      </c>
      <c r="I10" s="10">
        <f t="shared" si="0"/>
        <v>-7355</v>
      </c>
    </row>
    <row r="11" spans="1:16" x14ac:dyDescent="0.25">
      <c r="A11" s="4" t="s">
        <v>16</v>
      </c>
      <c r="B11" s="4" t="s">
        <v>59</v>
      </c>
      <c r="C11" s="5">
        <v>51393</v>
      </c>
      <c r="D11" s="4">
        <f t="shared" si="1"/>
        <v>5</v>
      </c>
      <c r="E11" s="4" t="s">
        <v>15</v>
      </c>
      <c r="F11" s="4">
        <v>1</v>
      </c>
      <c r="G11" s="5">
        <v>44038</v>
      </c>
      <c r="H11" s="7">
        <v>45117</v>
      </c>
      <c r="I11" s="10">
        <f t="shared" si="0"/>
        <v>-7355</v>
      </c>
    </row>
    <row r="12" spans="1:16" x14ac:dyDescent="0.25">
      <c r="A12" s="4" t="s">
        <v>16</v>
      </c>
      <c r="B12" s="4" t="s">
        <v>60</v>
      </c>
      <c r="C12" s="5">
        <v>51393</v>
      </c>
      <c r="D12" s="4">
        <f t="shared" si="1"/>
        <v>6</v>
      </c>
      <c r="E12" s="4"/>
      <c r="F12" s="4"/>
      <c r="G12" s="4"/>
      <c r="H12" s="4"/>
      <c r="I12" s="10">
        <f t="shared" si="0"/>
        <v>-51393</v>
      </c>
    </row>
    <row r="13" spans="1:16" x14ac:dyDescent="0.25">
      <c r="A13" s="4" t="s">
        <v>30</v>
      </c>
      <c r="B13" s="4" t="s">
        <v>60</v>
      </c>
      <c r="C13" s="5">
        <v>63482</v>
      </c>
      <c r="D13" s="4">
        <f t="shared" si="1"/>
        <v>7</v>
      </c>
      <c r="E13" s="4"/>
      <c r="F13" s="4"/>
      <c r="G13" s="4"/>
      <c r="H13" s="7"/>
      <c r="I13" s="10">
        <f t="shared" si="0"/>
        <v>-63482</v>
      </c>
    </row>
    <row r="14" spans="1:16" x14ac:dyDescent="0.25">
      <c r="A14" s="4" t="s">
        <v>37</v>
      </c>
      <c r="B14" s="4" t="s">
        <v>12</v>
      </c>
      <c r="C14" s="5">
        <v>128144</v>
      </c>
      <c r="D14" s="4">
        <f t="shared" si="1"/>
        <v>8</v>
      </c>
      <c r="E14" s="4" t="s">
        <v>38</v>
      </c>
      <c r="F14" s="4">
        <v>1</v>
      </c>
      <c r="G14" s="5">
        <v>137360</v>
      </c>
      <c r="H14" s="7">
        <v>45208</v>
      </c>
      <c r="I14" s="10">
        <f t="shared" si="0"/>
        <v>9216</v>
      </c>
    </row>
    <row r="15" spans="1:16" x14ac:dyDescent="0.25">
      <c r="A15" s="4" t="s">
        <v>25</v>
      </c>
      <c r="B15" s="4" t="s">
        <v>12</v>
      </c>
      <c r="C15" s="5">
        <v>79855</v>
      </c>
      <c r="D15" s="4">
        <f t="shared" si="1"/>
        <v>9</v>
      </c>
      <c r="E15" s="4" t="s">
        <v>26</v>
      </c>
      <c r="F15" s="4">
        <v>1</v>
      </c>
      <c r="G15" s="5">
        <v>83105</v>
      </c>
      <c r="H15" s="7">
        <v>45212</v>
      </c>
      <c r="I15" s="10">
        <f t="shared" si="0"/>
        <v>3250</v>
      </c>
    </row>
    <row r="16" spans="1:16" x14ac:dyDescent="0.25">
      <c r="A16" s="4" t="s">
        <v>22</v>
      </c>
      <c r="B16" s="4" t="s">
        <v>59</v>
      </c>
      <c r="C16" s="5">
        <v>73183</v>
      </c>
      <c r="D16" s="4">
        <f t="shared" si="1"/>
        <v>10</v>
      </c>
      <c r="E16" s="4" t="s">
        <v>20</v>
      </c>
      <c r="F16" s="4">
        <v>1</v>
      </c>
      <c r="G16" s="5">
        <v>68982</v>
      </c>
      <c r="H16" s="7">
        <v>45236</v>
      </c>
      <c r="I16" s="10">
        <f t="shared" si="0"/>
        <v>-4201</v>
      </c>
    </row>
    <row r="17" spans="1:9" x14ac:dyDescent="0.25">
      <c r="A17" s="4" t="s">
        <v>24</v>
      </c>
      <c r="B17" s="4" t="s">
        <v>60</v>
      </c>
      <c r="C17" s="5">
        <v>87384</v>
      </c>
      <c r="D17" s="4">
        <f t="shared" si="1"/>
        <v>11</v>
      </c>
      <c r="E17" s="4"/>
      <c r="F17" s="4"/>
      <c r="G17" s="4"/>
      <c r="H17" s="4"/>
      <c r="I17" s="10">
        <f t="shared" si="0"/>
        <v>-87384</v>
      </c>
    </row>
    <row r="18" spans="1:9" x14ac:dyDescent="0.25">
      <c r="A18" s="4" t="s">
        <v>11</v>
      </c>
      <c r="B18" s="4" t="s">
        <v>59</v>
      </c>
      <c r="C18" s="5">
        <v>47436</v>
      </c>
      <c r="D18" s="4">
        <f t="shared" si="1"/>
        <v>12</v>
      </c>
      <c r="E18" s="4" t="s">
        <v>23</v>
      </c>
      <c r="F18" s="4">
        <v>1</v>
      </c>
      <c r="G18" s="5">
        <v>44038</v>
      </c>
      <c r="H18" s="7">
        <v>45271</v>
      </c>
      <c r="I18" s="10">
        <f t="shared" si="0"/>
        <v>-3398</v>
      </c>
    </row>
    <row r="19" spans="1:9" x14ac:dyDescent="0.25">
      <c r="A19" s="4" t="s">
        <v>32</v>
      </c>
      <c r="B19" s="4" t="s">
        <v>59</v>
      </c>
      <c r="C19" s="5">
        <v>95351</v>
      </c>
      <c r="D19" s="4">
        <f t="shared" si="1"/>
        <v>13</v>
      </c>
      <c r="E19" s="4" t="s">
        <v>69</v>
      </c>
      <c r="F19" s="4">
        <v>1</v>
      </c>
      <c r="G19" s="5">
        <v>78446</v>
      </c>
      <c r="H19" s="7">
        <v>45293</v>
      </c>
      <c r="I19" s="10">
        <f t="shared" si="0"/>
        <v>-16905</v>
      </c>
    </row>
    <row r="20" spans="1:9" x14ac:dyDescent="0.25">
      <c r="A20" s="4" t="s">
        <v>28</v>
      </c>
      <c r="B20" s="4" t="s">
        <v>60</v>
      </c>
      <c r="C20" s="5">
        <v>87260</v>
      </c>
      <c r="D20" s="4">
        <f t="shared" si="1"/>
        <v>14</v>
      </c>
      <c r="E20" s="4"/>
      <c r="F20" s="4"/>
      <c r="G20" s="4"/>
      <c r="H20" s="4"/>
      <c r="I20" s="10">
        <f t="shared" si="0"/>
        <v>-87260</v>
      </c>
    </row>
    <row r="21" spans="1:9" x14ac:dyDescent="0.25">
      <c r="A21" s="4" t="s">
        <v>11</v>
      </c>
      <c r="B21" s="4" t="s">
        <v>60</v>
      </c>
      <c r="C21" s="5">
        <v>47436</v>
      </c>
      <c r="D21" s="4">
        <f t="shared" si="1"/>
        <v>15</v>
      </c>
      <c r="E21" s="4"/>
      <c r="F21" s="4"/>
      <c r="G21" s="4"/>
      <c r="H21" s="4"/>
      <c r="I21" s="10">
        <f t="shared" si="0"/>
        <v>-47436</v>
      </c>
    </row>
    <row r="22" spans="1:9" x14ac:dyDescent="0.25">
      <c r="A22" s="4" t="s">
        <v>28</v>
      </c>
      <c r="B22" s="4" t="s">
        <v>60</v>
      </c>
      <c r="C22" s="5">
        <v>71789</v>
      </c>
      <c r="D22" s="4">
        <f t="shared" si="1"/>
        <v>16</v>
      </c>
      <c r="E22" s="4"/>
      <c r="F22" s="4"/>
      <c r="G22" s="4"/>
      <c r="H22" s="4"/>
      <c r="I22" s="10">
        <f t="shared" si="0"/>
        <v>-71789</v>
      </c>
    </row>
    <row r="23" spans="1:9" x14ac:dyDescent="0.25">
      <c r="A23" s="4" t="s">
        <v>23</v>
      </c>
      <c r="B23" s="4" t="s">
        <v>12</v>
      </c>
      <c r="C23" s="5">
        <v>44038</v>
      </c>
      <c r="D23" s="4">
        <f t="shared" si="1"/>
        <v>17</v>
      </c>
      <c r="E23" s="4" t="s">
        <v>11</v>
      </c>
      <c r="F23" s="4">
        <v>1</v>
      </c>
      <c r="G23" s="5">
        <v>47436</v>
      </c>
      <c r="H23" s="7">
        <v>45306</v>
      </c>
      <c r="I23" s="10">
        <f t="shared" si="0"/>
        <v>3398</v>
      </c>
    </row>
    <row r="24" spans="1:9" x14ac:dyDescent="0.25">
      <c r="A24" s="4" t="s">
        <v>29</v>
      </c>
      <c r="B24" s="4" t="s">
        <v>60</v>
      </c>
      <c r="C24" s="5">
        <v>74604</v>
      </c>
      <c r="D24" s="4">
        <f t="shared" si="1"/>
        <v>18</v>
      </c>
      <c r="E24" s="4"/>
      <c r="F24" s="4"/>
      <c r="G24" s="4"/>
      <c r="H24" s="4"/>
      <c r="I24" s="10">
        <f t="shared" si="0"/>
        <v>-74604</v>
      </c>
    </row>
    <row r="25" spans="1:9" x14ac:dyDescent="0.25">
      <c r="A25" s="4" t="s">
        <v>30</v>
      </c>
      <c r="B25" s="4" t="s">
        <v>60</v>
      </c>
      <c r="C25" s="5">
        <v>63482</v>
      </c>
      <c r="D25" s="4">
        <f t="shared" si="1"/>
        <v>19</v>
      </c>
      <c r="E25" s="4"/>
      <c r="F25" s="4"/>
      <c r="G25" s="4"/>
      <c r="H25" s="4"/>
      <c r="I25" s="10">
        <f t="shared" si="0"/>
        <v>-63482</v>
      </c>
    </row>
    <row r="26" spans="1:9" x14ac:dyDescent="0.25">
      <c r="A26" s="4" t="s">
        <v>9</v>
      </c>
      <c r="B26" s="4" t="s">
        <v>60</v>
      </c>
      <c r="C26" s="5">
        <v>73079</v>
      </c>
      <c r="D26" s="4">
        <f t="shared" si="1"/>
        <v>20</v>
      </c>
      <c r="E26" s="4"/>
      <c r="F26" s="4"/>
      <c r="G26" s="4"/>
      <c r="H26" s="4"/>
      <c r="I26" s="10">
        <f t="shared" si="0"/>
        <v>-73079</v>
      </c>
    </row>
    <row r="27" spans="1:9" x14ac:dyDescent="0.25">
      <c r="A27" s="4" t="s">
        <v>70</v>
      </c>
      <c r="B27" s="4" t="s">
        <v>12</v>
      </c>
      <c r="C27" s="5">
        <v>95351</v>
      </c>
      <c r="D27" s="4">
        <f t="shared" si="1"/>
        <v>21</v>
      </c>
      <c r="E27" s="4" t="s">
        <v>20</v>
      </c>
      <c r="F27" s="4">
        <v>1</v>
      </c>
      <c r="G27" s="5">
        <v>79855</v>
      </c>
      <c r="H27" s="7">
        <v>45307</v>
      </c>
      <c r="I27" s="10">
        <f t="shared" si="0"/>
        <v>-15496</v>
      </c>
    </row>
    <row r="28" spans="1:9" x14ac:dyDescent="0.25">
      <c r="A28" s="4" t="s">
        <v>9</v>
      </c>
      <c r="B28" s="4" t="s">
        <v>60</v>
      </c>
      <c r="C28" s="5">
        <v>66285</v>
      </c>
      <c r="D28" s="4">
        <f t="shared" si="1"/>
        <v>22</v>
      </c>
      <c r="E28" s="4"/>
      <c r="F28" s="4"/>
      <c r="G28" s="4"/>
      <c r="H28" s="4"/>
      <c r="I28" s="10">
        <f t="shared" si="0"/>
        <v>-66285</v>
      </c>
    </row>
    <row r="29" spans="1:9" x14ac:dyDescent="0.25">
      <c r="A29" s="4" t="s">
        <v>16</v>
      </c>
      <c r="B29" s="4" t="s">
        <v>60</v>
      </c>
      <c r="C29" s="5">
        <v>51393</v>
      </c>
      <c r="D29" s="4">
        <f t="shared" si="1"/>
        <v>23</v>
      </c>
      <c r="E29" s="4"/>
      <c r="F29" s="4"/>
      <c r="G29" s="4"/>
      <c r="H29" s="4"/>
      <c r="I29" s="10">
        <f t="shared" si="0"/>
        <v>-51393</v>
      </c>
    </row>
    <row r="30" spans="1:9" x14ac:dyDescent="0.25">
      <c r="A30" s="4" t="s">
        <v>19</v>
      </c>
      <c r="B30" s="4" t="s">
        <v>59</v>
      </c>
      <c r="C30" s="5">
        <v>73447</v>
      </c>
      <c r="D30" s="4">
        <f t="shared" si="1"/>
        <v>24</v>
      </c>
      <c r="E30" s="4" t="s">
        <v>19</v>
      </c>
      <c r="F30" s="4">
        <v>1</v>
      </c>
      <c r="G30" s="5">
        <v>64334</v>
      </c>
      <c r="H30" s="7">
        <v>45320</v>
      </c>
      <c r="I30" s="10">
        <f t="shared" si="0"/>
        <v>-9113</v>
      </c>
    </row>
    <row r="31" spans="1:9" x14ac:dyDescent="0.25">
      <c r="A31" s="4" t="s">
        <v>50</v>
      </c>
      <c r="B31" s="4" t="s">
        <v>12</v>
      </c>
      <c r="C31" s="5">
        <v>65022</v>
      </c>
      <c r="D31" s="4">
        <f t="shared" si="1"/>
        <v>25</v>
      </c>
      <c r="E31" s="4" t="s">
        <v>20</v>
      </c>
      <c r="F31" s="4">
        <v>1</v>
      </c>
      <c r="G31" s="5">
        <v>71052</v>
      </c>
      <c r="H31" s="7">
        <v>45336</v>
      </c>
      <c r="I31" s="10">
        <f t="shared" si="0"/>
        <v>6030</v>
      </c>
    </row>
    <row r="32" spans="1:9" x14ac:dyDescent="0.25">
      <c r="A32" s="4" t="s">
        <v>23</v>
      </c>
      <c r="B32" s="4" t="s">
        <v>59</v>
      </c>
      <c r="C32" s="5">
        <v>44038</v>
      </c>
      <c r="D32" s="4">
        <f t="shared" si="1"/>
        <v>26</v>
      </c>
      <c r="E32" s="4" t="s">
        <v>23</v>
      </c>
      <c r="F32" s="4">
        <v>1</v>
      </c>
      <c r="G32" s="5">
        <v>44038</v>
      </c>
      <c r="H32" s="7">
        <v>45355</v>
      </c>
      <c r="I32" s="10">
        <f t="shared" si="0"/>
        <v>0</v>
      </c>
    </row>
    <row r="33" spans="1:9" x14ac:dyDescent="0.25">
      <c r="A33" s="4" t="s">
        <v>20</v>
      </c>
      <c r="B33" s="4" t="s">
        <v>60</v>
      </c>
      <c r="C33" s="5">
        <v>79855</v>
      </c>
      <c r="D33" s="4">
        <f t="shared" si="1"/>
        <v>27</v>
      </c>
      <c r="E33" s="4"/>
      <c r="F33" s="4"/>
      <c r="G33" s="4"/>
      <c r="H33" s="4"/>
      <c r="I33" s="10">
        <f t="shared" si="0"/>
        <v>-79855</v>
      </c>
    </row>
    <row r="34" spans="1:9" x14ac:dyDescent="0.25">
      <c r="A34" s="4" t="s">
        <v>31</v>
      </c>
      <c r="B34" s="4" t="s">
        <v>59</v>
      </c>
      <c r="C34" s="5">
        <v>3500</v>
      </c>
      <c r="D34" s="4">
        <f t="shared" si="1"/>
        <v>28</v>
      </c>
      <c r="E34" s="4" t="s">
        <v>31</v>
      </c>
      <c r="F34" s="4">
        <v>1</v>
      </c>
      <c r="G34" s="5">
        <v>3500</v>
      </c>
      <c r="H34" s="7">
        <v>45394</v>
      </c>
      <c r="I34" s="10">
        <f t="shared" si="0"/>
        <v>0</v>
      </c>
    </row>
    <row r="35" spans="1:9" x14ac:dyDescent="0.25">
      <c r="A35" s="4" t="s">
        <v>53</v>
      </c>
      <c r="B35" s="4" t="s">
        <v>60</v>
      </c>
      <c r="C35" s="5">
        <v>61125</v>
      </c>
      <c r="D35" s="4">
        <f t="shared" si="1"/>
        <v>29</v>
      </c>
      <c r="E35" s="4"/>
      <c r="F35" s="4"/>
      <c r="G35" s="4"/>
      <c r="H35" s="4"/>
      <c r="I35" s="10">
        <f t="shared" si="0"/>
        <v>-61125</v>
      </c>
    </row>
    <row r="36" spans="1:9" x14ac:dyDescent="0.25">
      <c r="A36" s="4" t="s">
        <v>11</v>
      </c>
      <c r="B36" s="4" t="s">
        <v>60</v>
      </c>
      <c r="C36" s="5">
        <v>47436</v>
      </c>
      <c r="D36" s="4">
        <f t="shared" si="1"/>
        <v>30</v>
      </c>
      <c r="E36" s="4"/>
      <c r="F36" s="4"/>
      <c r="G36" s="4"/>
      <c r="H36" s="4"/>
      <c r="I36" s="10">
        <f t="shared" si="0"/>
        <v>-47436</v>
      </c>
    </row>
    <row r="37" spans="1:9" x14ac:dyDescent="0.25">
      <c r="A37" s="4" t="s">
        <v>10</v>
      </c>
      <c r="B37" s="4" t="s">
        <v>59</v>
      </c>
      <c r="C37" s="5">
        <v>50642</v>
      </c>
      <c r="D37" s="4">
        <f t="shared" si="1"/>
        <v>31</v>
      </c>
      <c r="E37" s="4" t="s">
        <v>66</v>
      </c>
      <c r="F37" s="4">
        <v>1</v>
      </c>
      <c r="G37" s="5">
        <v>45579</v>
      </c>
      <c r="H37" s="7">
        <v>45411</v>
      </c>
      <c r="I37" s="10">
        <f t="shared" si="0"/>
        <v>-5063</v>
      </c>
    </row>
    <row r="38" spans="1:9" x14ac:dyDescent="0.25">
      <c r="A38" s="4" t="s">
        <v>25</v>
      </c>
      <c r="B38" s="4" t="s">
        <v>60</v>
      </c>
      <c r="C38" s="5">
        <v>79855</v>
      </c>
      <c r="D38" s="4">
        <f t="shared" si="1"/>
        <v>32</v>
      </c>
      <c r="E38" s="4"/>
      <c r="F38" s="4"/>
      <c r="G38" s="4"/>
      <c r="H38" s="4"/>
      <c r="I38" s="10">
        <f t="shared" si="0"/>
        <v>-79855</v>
      </c>
    </row>
    <row r="39" spans="1:9" x14ac:dyDescent="0.25">
      <c r="A39" s="4" t="s">
        <v>36</v>
      </c>
      <c r="B39" s="4" t="s">
        <v>60</v>
      </c>
      <c r="C39" s="5">
        <v>48279</v>
      </c>
      <c r="D39" s="4">
        <f t="shared" si="1"/>
        <v>33</v>
      </c>
      <c r="E39" s="4"/>
      <c r="F39" s="4"/>
      <c r="G39" s="8"/>
      <c r="H39" s="7"/>
      <c r="I39" s="10">
        <f t="shared" si="0"/>
        <v>-48279</v>
      </c>
    </row>
    <row r="40" spans="1:9" x14ac:dyDescent="0.25">
      <c r="A40" s="4" t="s">
        <v>37</v>
      </c>
      <c r="B40" s="4" t="s">
        <v>12</v>
      </c>
      <c r="C40" s="5">
        <v>128144</v>
      </c>
      <c r="D40" s="4">
        <f t="shared" si="1"/>
        <v>34</v>
      </c>
      <c r="E40" s="4" t="s">
        <v>38</v>
      </c>
      <c r="F40" s="4">
        <v>1</v>
      </c>
      <c r="G40" s="5">
        <v>137360</v>
      </c>
      <c r="H40" s="7">
        <v>45413</v>
      </c>
      <c r="I40" s="10">
        <f t="shared" si="0"/>
        <v>9216</v>
      </c>
    </row>
    <row r="41" spans="1:9" x14ac:dyDescent="0.25">
      <c r="A41" s="4" t="s">
        <v>9</v>
      </c>
      <c r="B41" s="4" t="s">
        <v>12</v>
      </c>
      <c r="C41" s="5">
        <v>66285</v>
      </c>
      <c r="D41" s="4">
        <f t="shared" si="1"/>
        <v>35</v>
      </c>
      <c r="E41" s="4" t="s">
        <v>43</v>
      </c>
      <c r="F41" s="4">
        <v>1</v>
      </c>
      <c r="G41" s="5">
        <v>67668</v>
      </c>
      <c r="H41" s="7">
        <v>45425</v>
      </c>
      <c r="I41" s="10">
        <f t="shared" si="0"/>
        <v>1383</v>
      </c>
    </row>
    <row r="42" spans="1:9" x14ac:dyDescent="0.25">
      <c r="A42" s="4" t="s">
        <v>16</v>
      </c>
      <c r="B42" s="4" t="s">
        <v>12</v>
      </c>
      <c r="C42" s="5">
        <v>51393</v>
      </c>
      <c r="D42" s="4">
        <f t="shared" si="1"/>
        <v>36</v>
      </c>
      <c r="E42" s="4" t="s">
        <v>44</v>
      </c>
      <c r="F42" s="4">
        <v>1</v>
      </c>
      <c r="G42" s="5">
        <v>55790</v>
      </c>
      <c r="H42" s="7">
        <v>45418</v>
      </c>
      <c r="I42" s="10">
        <f t="shared" si="0"/>
        <v>4397</v>
      </c>
    </row>
    <row r="43" spans="1:9" x14ac:dyDescent="0.25">
      <c r="A43" s="4" t="s">
        <v>46</v>
      </c>
      <c r="B43" s="4" t="s">
        <v>12</v>
      </c>
      <c r="C43" s="5">
        <v>140226</v>
      </c>
      <c r="D43" s="4">
        <f t="shared" si="1"/>
        <v>37</v>
      </c>
      <c r="E43" s="4" t="s">
        <v>47</v>
      </c>
      <c r="F43" s="4">
        <v>1</v>
      </c>
      <c r="G43" s="5">
        <v>150310</v>
      </c>
      <c r="H43" s="7">
        <v>45425</v>
      </c>
      <c r="I43" s="10">
        <f t="shared" si="0"/>
        <v>10084</v>
      </c>
    </row>
    <row r="44" spans="1:9" x14ac:dyDescent="0.25">
      <c r="A44" s="4" t="s">
        <v>42</v>
      </c>
      <c r="B44" s="4" t="s">
        <v>60</v>
      </c>
      <c r="C44" s="5">
        <v>77529</v>
      </c>
      <c r="D44" s="4">
        <f t="shared" si="1"/>
        <v>38</v>
      </c>
      <c r="E44" s="4"/>
      <c r="F44" s="4"/>
      <c r="G44" s="4"/>
      <c r="H44" s="4"/>
      <c r="I44" s="10">
        <f t="shared" si="0"/>
        <v>-77529</v>
      </c>
    </row>
    <row r="45" spans="1:9" x14ac:dyDescent="0.25">
      <c r="A45" s="4" t="s">
        <v>41</v>
      </c>
      <c r="B45" s="4" t="s">
        <v>60</v>
      </c>
      <c r="C45" s="5">
        <v>64314</v>
      </c>
      <c r="D45" s="4">
        <f t="shared" si="1"/>
        <v>39</v>
      </c>
      <c r="E45" s="4"/>
      <c r="F45" s="4"/>
      <c r="G45" s="4"/>
      <c r="H45" s="4"/>
      <c r="I45" s="10">
        <f t="shared" si="0"/>
        <v>-64314</v>
      </c>
    </row>
    <row r="46" spans="1:9" x14ac:dyDescent="0.25">
      <c r="A46" s="4" t="s">
        <v>35</v>
      </c>
      <c r="B46" s="4" t="s">
        <v>59</v>
      </c>
      <c r="C46" s="5">
        <v>67920</v>
      </c>
      <c r="D46" s="4">
        <f t="shared" si="1"/>
        <v>40</v>
      </c>
      <c r="E46" s="4" t="s">
        <v>34</v>
      </c>
      <c r="F46" s="4">
        <v>1</v>
      </c>
      <c r="G46" s="5">
        <v>52487</v>
      </c>
      <c r="H46" s="7">
        <v>45432</v>
      </c>
      <c r="I46" s="10">
        <f t="shared" si="0"/>
        <v>-15433</v>
      </c>
    </row>
    <row r="47" spans="1:9" x14ac:dyDescent="0.25">
      <c r="A47" s="4" t="s">
        <v>28</v>
      </c>
      <c r="B47" s="4" t="s">
        <v>59</v>
      </c>
      <c r="C47" s="5">
        <v>75379</v>
      </c>
      <c r="D47" s="4">
        <f t="shared" si="1"/>
        <v>41</v>
      </c>
      <c r="E47" s="4" t="s">
        <v>40</v>
      </c>
      <c r="F47" s="4">
        <v>1</v>
      </c>
      <c r="G47" s="5">
        <v>88166</v>
      </c>
      <c r="H47" s="7">
        <v>45432</v>
      </c>
      <c r="I47" s="10">
        <f t="shared" si="0"/>
        <v>12787</v>
      </c>
    </row>
    <row r="48" spans="1:9" x14ac:dyDescent="0.25">
      <c r="A48" s="4" t="s">
        <v>16</v>
      </c>
      <c r="B48" s="4" t="s">
        <v>12</v>
      </c>
      <c r="C48" s="5">
        <v>51393</v>
      </c>
      <c r="D48" s="4">
        <f t="shared" si="1"/>
        <v>42</v>
      </c>
      <c r="E48" s="4" t="s">
        <v>45</v>
      </c>
      <c r="F48" s="4">
        <v>1</v>
      </c>
      <c r="G48" s="5">
        <v>63482</v>
      </c>
      <c r="H48" s="7">
        <v>45418</v>
      </c>
      <c r="I48" s="10">
        <f t="shared" si="0"/>
        <v>12089</v>
      </c>
    </row>
    <row r="49" spans="1:11" x14ac:dyDescent="0.25">
      <c r="A49" s="4" t="s">
        <v>19</v>
      </c>
      <c r="B49" s="4" t="s">
        <v>59</v>
      </c>
      <c r="C49" s="5">
        <v>73447</v>
      </c>
      <c r="D49" s="4">
        <f t="shared" si="1"/>
        <v>43</v>
      </c>
      <c r="E49" s="4" t="s">
        <v>39</v>
      </c>
      <c r="F49" s="4">
        <v>1</v>
      </c>
      <c r="G49" s="5">
        <v>64334</v>
      </c>
      <c r="H49" s="7">
        <v>45440</v>
      </c>
      <c r="I49" s="10">
        <f t="shared" si="0"/>
        <v>-9113</v>
      </c>
    </row>
    <row r="50" spans="1:11" x14ac:dyDescent="0.25">
      <c r="A50" s="4" t="s">
        <v>33</v>
      </c>
      <c r="B50" s="4" t="s">
        <v>59</v>
      </c>
      <c r="C50" s="5">
        <v>56089</v>
      </c>
      <c r="D50" s="4">
        <f t="shared" si="1"/>
        <v>44</v>
      </c>
      <c r="E50" s="4" t="s">
        <v>33</v>
      </c>
      <c r="F50" s="4">
        <v>1</v>
      </c>
      <c r="G50" s="5">
        <v>53418</v>
      </c>
      <c r="H50" s="7">
        <v>45446</v>
      </c>
      <c r="I50" s="10">
        <f t="shared" si="0"/>
        <v>-2671</v>
      </c>
    </row>
    <row r="51" spans="1:11" x14ac:dyDescent="0.25">
      <c r="A51" s="4" t="s">
        <v>24</v>
      </c>
      <c r="B51" s="4" t="s">
        <v>12</v>
      </c>
      <c r="C51" s="5">
        <v>87384</v>
      </c>
      <c r="D51" s="4">
        <f t="shared" si="1"/>
        <v>45</v>
      </c>
      <c r="E51" s="4" t="s">
        <v>48</v>
      </c>
      <c r="F51" s="4">
        <v>1</v>
      </c>
      <c r="G51" s="5">
        <v>108433</v>
      </c>
      <c r="H51" s="7">
        <v>45460</v>
      </c>
      <c r="I51" s="10">
        <f t="shared" si="0"/>
        <v>21049</v>
      </c>
    </row>
    <row r="52" spans="1:11" x14ac:dyDescent="0.25">
      <c r="A52" s="3"/>
      <c r="C52" s="10">
        <f>SUM(C7:C51)</f>
        <v>3083050</v>
      </c>
      <c r="F52" s="3">
        <f>SUM(F7:F51)</f>
        <v>25</v>
      </c>
      <c r="G52" s="10">
        <f>SUM(G7:G51)</f>
        <v>1784509</v>
      </c>
      <c r="I52" s="10">
        <f>SUM(I7:I51)</f>
        <v>-1298541</v>
      </c>
      <c r="J52" s="10">
        <f>G52-C52</f>
        <v>-1298541</v>
      </c>
      <c r="K52" s="10"/>
    </row>
    <row r="53" spans="1:11" x14ac:dyDescent="0.25">
      <c r="A53" s="3"/>
      <c r="C53" s="10"/>
      <c r="F53" s="3"/>
      <c r="G53" s="10"/>
      <c r="I53" s="10"/>
      <c r="J53" s="10"/>
      <c r="K53" s="10"/>
    </row>
    <row r="54" spans="1:11" x14ac:dyDescent="0.25">
      <c r="A54" s="3"/>
      <c r="B54" s="11" t="s">
        <v>90</v>
      </c>
      <c r="C54" s="10"/>
      <c r="F54" s="3"/>
      <c r="G54" s="10"/>
      <c r="I54" s="10"/>
      <c r="J54" s="10"/>
      <c r="K54" s="10"/>
    </row>
    <row r="55" spans="1:11" x14ac:dyDescent="0.25">
      <c r="A55" s="9" t="s">
        <v>79</v>
      </c>
      <c r="B55" s="9" t="s">
        <v>80</v>
      </c>
      <c r="C55" s="16" t="s">
        <v>85</v>
      </c>
      <c r="D55" s="9" t="s">
        <v>73</v>
      </c>
      <c r="F55" s="3"/>
      <c r="G55" s="10"/>
      <c r="I55" s="10"/>
      <c r="J55" s="10"/>
      <c r="K55" s="10"/>
    </row>
    <row r="56" spans="1:11" x14ac:dyDescent="0.25">
      <c r="A56" s="8" t="s">
        <v>74</v>
      </c>
      <c r="B56" s="14">
        <v>83223</v>
      </c>
      <c r="C56" s="17">
        <v>45117</v>
      </c>
      <c r="D56" s="12">
        <v>1</v>
      </c>
      <c r="F56" s="3"/>
      <c r="G56" s="10"/>
      <c r="I56" s="10"/>
      <c r="J56" s="10"/>
      <c r="K56" s="10"/>
    </row>
    <row r="57" spans="1:11" x14ac:dyDescent="0.25">
      <c r="A57" s="8" t="s">
        <v>15</v>
      </c>
      <c r="B57" s="14">
        <v>44038</v>
      </c>
      <c r="C57" s="17">
        <v>45117</v>
      </c>
      <c r="D57" s="12">
        <v>1</v>
      </c>
      <c r="F57" s="3"/>
      <c r="G57" s="10"/>
      <c r="I57" s="10"/>
      <c r="J57" s="10"/>
      <c r="K57" s="10"/>
    </row>
    <row r="58" spans="1:11" x14ac:dyDescent="0.25">
      <c r="A58" s="8" t="s">
        <v>15</v>
      </c>
      <c r="B58" s="14">
        <v>44038</v>
      </c>
      <c r="C58" s="17">
        <v>45117</v>
      </c>
      <c r="D58" s="12">
        <v>1</v>
      </c>
      <c r="F58" s="3"/>
      <c r="G58" s="10"/>
      <c r="I58" s="10"/>
      <c r="J58" s="10"/>
      <c r="K58" s="10"/>
    </row>
    <row r="59" spans="1:11" x14ac:dyDescent="0.25">
      <c r="A59" s="8" t="s">
        <v>23</v>
      </c>
      <c r="B59" s="14">
        <v>44038</v>
      </c>
      <c r="C59" s="17">
        <v>45117</v>
      </c>
      <c r="D59" s="12">
        <v>1</v>
      </c>
      <c r="F59" s="3"/>
      <c r="G59" s="10"/>
      <c r="I59" s="10"/>
      <c r="J59" s="10"/>
      <c r="K59" s="10"/>
    </row>
    <row r="60" spans="1:11" x14ac:dyDescent="0.25">
      <c r="A60" s="8" t="s">
        <v>23</v>
      </c>
      <c r="B60" s="14">
        <v>44038</v>
      </c>
      <c r="C60" s="17">
        <v>45117</v>
      </c>
      <c r="D60" s="12">
        <v>1</v>
      </c>
      <c r="F60" s="3"/>
      <c r="G60" s="10"/>
      <c r="I60" s="10"/>
      <c r="J60" s="10"/>
      <c r="K60" s="10"/>
    </row>
    <row r="61" spans="1:11" x14ac:dyDescent="0.25">
      <c r="A61" s="8" t="s">
        <v>23</v>
      </c>
      <c r="B61" s="14">
        <v>44038</v>
      </c>
      <c r="C61" s="17">
        <v>45117</v>
      </c>
      <c r="D61" s="12">
        <v>1</v>
      </c>
      <c r="F61" s="3"/>
      <c r="G61" s="10"/>
      <c r="I61" s="10"/>
      <c r="J61" s="10"/>
      <c r="K61" s="10"/>
    </row>
    <row r="62" spans="1:11" x14ac:dyDescent="0.25">
      <c r="A62" s="8" t="s">
        <v>75</v>
      </c>
      <c r="B62" s="14">
        <v>60122</v>
      </c>
      <c r="C62" s="17">
        <v>45145</v>
      </c>
      <c r="D62" s="12">
        <v>1</v>
      </c>
      <c r="F62" s="3"/>
      <c r="G62" s="10"/>
      <c r="I62" s="10"/>
      <c r="J62" s="10"/>
      <c r="K62" s="10"/>
    </row>
    <row r="63" spans="1:11" x14ac:dyDescent="0.25">
      <c r="A63" s="8" t="s">
        <v>75</v>
      </c>
      <c r="B63" s="14">
        <v>60122</v>
      </c>
      <c r="C63" s="17">
        <v>45145</v>
      </c>
      <c r="D63" s="12">
        <v>1</v>
      </c>
      <c r="F63" s="3"/>
      <c r="G63" s="10"/>
      <c r="I63" s="10"/>
      <c r="J63" s="10"/>
      <c r="K63" s="10"/>
    </row>
    <row r="64" spans="1:11" x14ac:dyDescent="0.25">
      <c r="A64" s="8" t="s">
        <v>21</v>
      </c>
      <c r="B64" s="14">
        <v>56963</v>
      </c>
      <c r="C64" s="17">
        <v>45180</v>
      </c>
      <c r="D64" s="12">
        <v>1</v>
      </c>
      <c r="F64" s="3"/>
      <c r="G64" s="10"/>
      <c r="I64" s="10"/>
      <c r="J64" s="10"/>
      <c r="K64" s="10"/>
    </row>
    <row r="65" spans="1:11" x14ac:dyDescent="0.25">
      <c r="A65" s="8" t="s">
        <v>81</v>
      </c>
      <c r="B65" s="14">
        <v>128144</v>
      </c>
      <c r="C65" s="17">
        <v>45201</v>
      </c>
      <c r="D65" s="12">
        <v>1</v>
      </c>
      <c r="F65" s="3"/>
      <c r="G65" s="10"/>
      <c r="I65" s="10"/>
      <c r="J65" s="10"/>
      <c r="K65" s="10"/>
    </row>
    <row r="66" spans="1:11" x14ac:dyDescent="0.25">
      <c r="A66" s="8" t="s">
        <v>24</v>
      </c>
      <c r="B66" s="5">
        <v>87384</v>
      </c>
      <c r="C66" s="17">
        <v>45201</v>
      </c>
      <c r="D66" s="12">
        <v>1</v>
      </c>
      <c r="F66" s="3"/>
      <c r="G66" s="10"/>
      <c r="I66" s="10"/>
      <c r="J66" s="10"/>
      <c r="K66" s="10"/>
    </row>
    <row r="67" spans="1:11" x14ac:dyDescent="0.25">
      <c r="A67" s="8" t="s">
        <v>27</v>
      </c>
      <c r="B67" s="14">
        <v>68982</v>
      </c>
      <c r="C67" s="17">
        <v>45243</v>
      </c>
      <c r="D67" s="12">
        <v>1</v>
      </c>
      <c r="F67" s="3"/>
      <c r="G67" s="10"/>
      <c r="I67" s="10"/>
      <c r="J67" s="10"/>
      <c r="K67" s="10"/>
    </row>
    <row r="68" spans="1:11" x14ac:dyDescent="0.25">
      <c r="A68" s="8" t="s">
        <v>76</v>
      </c>
      <c r="B68" s="14">
        <v>47297</v>
      </c>
      <c r="C68" s="17">
        <v>45278</v>
      </c>
      <c r="D68" s="12">
        <v>1</v>
      </c>
      <c r="F68" s="3"/>
      <c r="G68" s="10"/>
      <c r="I68" s="10"/>
      <c r="J68" s="10"/>
      <c r="K68" s="10"/>
    </row>
    <row r="69" spans="1:11" x14ac:dyDescent="0.25">
      <c r="A69" s="8" t="s">
        <v>77</v>
      </c>
      <c r="B69" s="14">
        <v>53418</v>
      </c>
      <c r="C69" s="17">
        <v>45299</v>
      </c>
      <c r="D69" s="12">
        <v>1</v>
      </c>
      <c r="F69" s="3"/>
      <c r="G69" s="10"/>
      <c r="I69" s="10"/>
      <c r="J69" s="10"/>
      <c r="K69" s="10"/>
    </row>
    <row r="70" spans="1:11" x14ac:dyDescent="0.25">
      <c r="A70" s="8" t="s">
        <v>78</v>
      </c>
      <c r="B70" s="14">
        <v>65697</v>
      </c>
      <c r="C70" s="17">
        <v>45299</v>
      </c>
      <c r="D70" s="12">
        <v>1</v>
      </c>
      <c r="F70" s="3"/>
      <c r="G70" s="10"/>
      <c r="I70" s="10"/>
      <c r="J70" s="10"/>
      <c r="K70" s="10"/>
    </row>
    <row r="71" spans="1:11" x14ac:dyDescent="0.25">
      <c r="A71" s="8" t="s">
        <v>39</v>
      </c>
      <c r="B71" s="14">
        <v>64334</v>
      </c>
      <c r="C71" s="17">
        <v>45320</v>
      </c>
      <c r="D71" s="12">
        <v>1</v>
      </c>
      <c r="F71" s="3"/>
      <c r="G71" s="10"/>
      <c r="I71" s="10"/>
      <c r="J71" s="10"/>
      <c r="K71" s="10"/>
    </row>
    <row r="72" spans="1:11" x14ac:dyDescent="0.25">
      <c r="A72" s="8" t="s">
        <v>23</v>
      </c>
      <c r="B72" s="14">
        <v>44038</v>
      </c>
      <c r="C72" s="17">
        <v>45355</v>
      </c>
      <c r="D72" s="12">
        <v>1</v>
      </c>
      <c r="F72" s="3"/>
      <c r="G72" s="10"/>
      <c r="I72" s="10"/>
      <c r="J72" s="10"/>
      <c r="K72" s="10"/>
    </row>
    <row r="73" spans="1:11" x14ac:dyDescent="0.25">
      <c r="A73" s="8" t="s">
        <v>82</v>
      </c>
      <c r="B73" s="14">
        <v>3500</v>
      </c>
      <c r="C73" s="17">
        <v>45394</v>
      </c>
      <c r="D73" s="12">
        <v>1</v>
      </c>
      <c r="F73" s="3"/>
      <c r="G73" s="10"/>
      <c r="I73" s="10"/>
      <c r="J73" s="10"/>
      <c r="K73" s="10"/>
    </row>
    <row r="74" spans="1:11" x14ac:dyDescent="0.25">
      <c r="A74" s="8" t="s">
        <v>40</v>
      </c>
      <c r="B74" s="14">
        <v>88166</v>
      </c>
      <c r="C74" s="17">
        <v>45432</v>
      </c>
      <c r="D74" s="12">
        <v>1</v>
      </c>
      <c r="F74" s="3"/>
      <c r="G74" s="10"/>
      <c r="I74" s="10"/>
      <c r="J74" s="10"/>
      <c r="K74" s="10"/>
    </row>
    <row r="75" spans="1:11" x14ac:dyDescent="0.25">
      <c r="A75" s="8" t="s">
        <v>34</v>
      </c>
      <c r="B75" s="14">
        <v>52487</v>
      </c>
      <c r="C75" s="17">
        <v>45432</v>
      </c>
      <c r="D75" s="12">
        <v>1</v>
      </c>
      <c r="F75" s="3"/>
      <c r="G75" s="10"/>
      <c r="I75" s="10"/>
      <c r="J75" s="10"/>
      <c r="K75" s="10"/>
    </row>
    <row r="76" spans="1:11" x14ac:dyDescent="0.25">
      <c r="A76" s="8" t="s">
        <v>39</v>
      </c>
      <c r="B76" s="14">
        <v>64334</v>
      </c>
      <c r="C76" s="17">
        <v>45440</v>
      </c>
      <c r="D76" s="12">
        <v>1</v>
      </c>
      <c r="F76" s="3"/>
      <c r="G76" s="10"/>
      <c r="I76" s="10"/>
      <c r="J76" s="10"/>
      <c r="K76" s="10"/>
    </row>
    <row r="77" spans="1:11" x14ac:dyDescent="0.25">
      <c r="A77" s="8" t="s">
        <v>33</v>
      </c>
      <c r="B77" s="14">
        <v>53418</v>
      </c>
      <c r="C77" s="17">
        <v>45446</v>
      </c>
      <c r="D77" s="12">
        <v>1</v>
      </c>
      <c r="F77" s="3"/>
      <c r="G77" s="10"/>
      <c r="I77" s="10"/>
      <c r="J77" s="10"/>
      <c r="K77" s="10"/>
    </row>
    <row r="78" spans="1:11" x14ac:dyDescent="0.25">
      <c r="B78" s="15">
        <f>SUM(B56:B77)</f>
        <v>1301819</v>
      </c>
      <c r="D78" s="13">
        <f>SUM(D56:D77)</f>
        <v>22</v>
      </c>
      <c r="F78" s="3"/>
      <c r="G78" s="10"/>
      <c r="I78" s="10"/>
      <c r="J78" s="10"/>
      <c r="K78" s="10"/>
    </row>
    <row r="79" spans="1:11" x14ac:dyDescent="0.25">
      <c r="A79" s="3"/>
      <c r="C79" s="10"/>
      <c r="F79" s="3"/>
      <c r="G79" s="10"/>
      <c r="I79" s="10">
        <f>+B78</f>
        <v>1301819</v>
      </c>
      <c r="J79" s="10">
        <f>+I79</f>
        <v>1301819</v>
      </c>
      <c r="K79" s="21">
        <f>+J79+J52</f>
        <v>3278</v>
      </c>
    </row>
    <row r="80" spans="1:11" x14ac:dyDescent="0.25">
      <c r="A80" s="36" t="s">
        <v>103</v>
      </c>
      <c r="B80" s="36"/>
      <c r="C80" s="36"/>
      <c r="D80" s="36"/>
      <c r="E80" s="36"/>
      <c r="F80" s="36"/>
      <c r="G80" s="36"/>
      <c r="H80" s="36"/>
    </row>
    <row r="81" spans="1:8" x14ac:dyDescent="0.25">
      <c r="A81" s="9" t="s">
        <v>3</v>
      </c>
      <c r="B81" s="9" t="s">
        <v>4</v>
      </c>
      <c r="C81" s="9" t="s">
        <v>5</v>
      </c>
      <c r="D81" s="9" t="s">
        <v>6</v>
      </c>
      <c r="E81" s="9" t="s">
        <v>104</v>
      </c>
      <c r="F81" s="9" t="s">
        <v>7</v>
      </c>
      <c r="G81" s="9" t="s">
        <v>8</v>
      </c>
    </row>
    <row r="82" spans="1:8" x14ac:dyDescent="0.25">
      <c r="A82" s="4" t="s">
        <v>48</v>
      </c>
      <c r="B82" s="4" t="s">
        <v>12</v>
      </c>
      <c r="C82" s="18">
        <v>111686</v>
      </c>
      <c r="D82" s="4" t="s">
        <v>37</v>
      </c>
      <c r="E82" s="4">
        <v>1</v>
      </c>
      <c r="F82" s="5">
        <v>119718</v>
      </c>
      <c r="G82" s="7">
        <v>45475</v>
      </c>
      <c r="H82" s="10">
        <f>F82-C82</f>
        <v>8032</v>
      </c>
    </row>
    <row r="83" spans="1:8" x14ac:dyDescent="0.25">
      <c r="A83" s="4" t="s">
        <v>9</v>
      </c>
      <c r="B83" s="4" t="s">
        <v>59</v>
      </c>
      <c r="C83" s="5">
        <v>75271</v>
      </c>
      <c r="D83" s="4" t="s">
        <v>9</v>
      </c>
      <c r="E83" s="4">
        <v>1</v>
      </c>
      <c r="F83" s="5">
        <v>61926</v>
      </c>
      <c r="G83" s="7">
        <v>45481</v>
      </c>
      <c r="H83" s="10">
        <f t="shared" ref="H83:H134" si="2">F83-C83</f>
        <v>-13345</v>
      </c>
    </row>
    <row r="84" spans="1:8" x14ac:dyDescent="0.25">
      <c r="A84" s="4" t="s">
        <v>16</v>
      </c>
      <c r="B84" s="4" t="s">
        <v>59</v>
      </c>
      <c r="C84" s="5">
        <v>52934</v>
      </c>
      <c r="D84" s="4" t="s">
        <v>15</v>
      </c>
      <c r="E84" s="4">
        <v>1</v>
      </c>
      <c r="F84" s="5">
        <v>45359</v>
      </c>
      <c r="G84" s="7">
        <v>45530</v>
      </c>
      <c r="H84" s="10">
        <f t="shared" si="2"/>
        <v>-7575</v>
      </c>
    </row>
    <row r="85" spans="1:8" x14ac:dyDescent="0.25">
      <c r="A85" s="4" t="s">
        <v>45</v>
      </c>
      <c r="B85" s="4" t="s">
        <v>59</v>
      </c>
      <c r="C85" s="5">
        <v>65385</v>
      </c>
      <c r="D85" s="4" t="s">
        <v>45</v>
      </c>
      <c r="E85" s="4">
        <v>1</v>
      </c>
      <c r="F85" s="5">
        <v>65385</v>
      </c>
      <c r="G85" s="7">
        <v>45531</v>
      </c>
      <c r="H85" s="10">
        <f t="shared" si="2"/>
        <v>0</v>
      </c>
    </row>
    <row r="86" spans="1:8" x14ac:dyDescent="0.25">
      <c r="A86" s="4" t="s">
        <v>16</v>
      </c>
      <c r="B86" s="4" t="s">
        <v>12</v>
      </c>
      <c r="C86" s="5">
        <v>52934</v>
      </c>
      <c r="D86" s="4" t="s">
        <v>45</v>
      </c>
      <c r="E86" s="4">
        <v>1</v>
      </c>
      <c r="F86" s="5">
        <v>65385</v>
      </c>
      <c r="G86" s="7">
        <v>45531</v>
      </c>
      <c r="H86" s="10">
        <f t="shared" si="2"/>
        <v>12451</v>
      </c>
    </row>
    <row r="87" spans="1:8" x14ac:dyDescent="0.25">
      <c r="A87" s="4" t="s">
        <v>53</v>
      </c>
      <c r="B87" s="4" t="s">
        <v>12</v>
      </c>
      <c r="C87" s="5">
        <v>62957</v>
      </c>
      <c r="D87" s="4" t="s">
        <v>52</v>
      </c>
      <c r="E87" s="4">
        <v>1</v>
      </c>
      <c r="F87" s="5">
        <v>61339</v>
      </c>
      <c r="G87" s="7">
        <v>45538</v>
      </c>
      <c r="H87" s="10">
        <f t="shared" si="2"/>
        <v>-1618</v>
      </c>
    </row>
    <row r="88" spans="1:8" x14ac:dyDescent="0.25">
      <c r="A88" s="4" t="s">
        <v>52</v>
      </c>
      <c r="B88" s="4" t="s">
        <v>59</v>
      </c>
      <c r="C88" s="5">
        <v>61339</v>
      </c>
      <c r="D88" s="4" t="s">
        <v>52</v>
      </c>
      <c r="E88" s="4">
        <v>1</v>
      </c>
      <c r="F88" s="5">
        <v>61339</v>
      </c>
      <c r="G88" s="7">
        <v>45544</v>
      </c>
      <c r="H88" s="10">
        <f t="shared" si="2"/>
        <v>0</v>
      </c>
    </row>
    <row r="89" spans="1:8" x14ac:dyDescent="0.25">
      <c r="A89" s="4" t="s">
        <v>16</v>
      </c>
      <c r="B89" s="4" t="s">
        <v>12</v>
      </c>
      <c r="C89" s="5">
        <v>52934</v>
      </c>
      <c r="D89" s="4" t="s">
        <v>36</v>
      </c>
      <c r="E89" s="4">
        <v>1</v>
      </c>
      <c r="F89" s="5">
        <v>49727</v>
      </c>
      <c r="G89" s="7">
        <v>45551</v>
      </c>
      <c r="H89" s="10">
        <f t="shared" si="2"/>
        <v>-3207</v>
      </c>
    </row>
    <row r="90" spans="1:8" x14ac:dyDescent="0.25">
      <c r="A90" s="4" t="s">
        <v>43</v>
      </c>
      <c r="B90" s="4" t="s">
        <v>12</v>
      </c>
      <c r="C90" s="5">
        <v>76842</v>
      </c>
      <c r="D90" s="4" t="s">
        <v>54</v>
      </c>
      <c r="E90" s="4">
        <v>1</v>
      </c>
      <c r="F90" s="5">
        <v>93535</v>
      </c>
      <c r="G90" s="7">
        <v>45565</v>
      </c>
      <c r="H90" s="10">
        <f t="shared" si="2"/>
        <v>16693</v>
      </c>
    </row>
    <row r="91" spans="1:8" x14ac:dyDescent="0.25">
      <c r="A91" s="4" t="s">
        <v>9</v>
      </c>
      <c r="B91" s="4" t="s">
        <v>60</v>
      </c>
      <c r="C91" s="5">
        <v>68273</v>
      </c>
      <c r="D91" s="4"/>
      <c r="E91" s="4"/>
      <c r="F91" s="4"/>
      <c r="G91" s="4"/>
      <c r="H91" s="10">
        <f t="shared" si="2"/>
        <v>-68273</v>
      </c>
    </row>
    <row r="92" spans="1:8" x14ac:dyDescent="0.25">
      <c r="A92" s="4" t="s">
        <v>63</v>
      </c>
      <c r="B92" s="4" t="s">
        <v>12</v>
      </c>
      <c r="C92" s="5">
        <v>60660</v>
      </c>
      <c r="D92" s="4" t="s">
        <v>20</v>
      </c>
      <c r="E92" s="4">
        <v>1</v>
      </c>
      <c r="F92" s="5">
        <v>65022</v>
      </c>
      <c r="G92" s="7">
        <v>45575</v>
      </c>
      <c r="H92" s="10">
        <f t="shared" si="2"/>
        <v>4362</v>
      </c>
    </row>
    <row r="93" spans="1:8" x14ac:dyDescent="0.25">
      <c r="A93" s="4" t="s">
        <v>21</v>
      </c>
      <c r="B93" s="4" t="s">
        <v>12</v>
      </c>
      <c r="C93" s="5">
        <v>58673</v>
      </c>
      <c r="D93" s="4" t="s">
        <v>56</v>
      </c>
      <c r="E93" s="4">
        <v>1</v>
      </c>
      <c r="F93" s="5">
        <v>63835</v>
      </c>
      <c r="G93" s="7">
        <v>45580</v>
      </c>
      <c r="H93" s="10">
        <f t="shared" si="2"/>
        <v>5162</v>
      </c>
    </row>
    <row r="94" spans="1:8" x14ac:dyDescent="0.25">
      <c r="A94" s="4" t="s">
        <v>16</v>
      </c>
      <c r="B94" s="4" t="s">
        <v>12</v>
      </c>
      <c r="C94" s="5">
        <v>52934</v>
      </c>
      <c r="D94" s="4" t="s">
        <v>41</v>
      </c>
      <c r="E94" s="4">
        <v>1</v>
      </c>
      <c r="F94" s="5">
        <v>66242</v>
      </c>
      <c r="G94" s="7">
        <v>45593</v>
      </c>
      <c r="H94" s="10">
        <f t="shared" si="2"/>
        <v>13308</v>
      </c>
    </row>
    <row r="95" spans="1:8" x14ac:dyDescent="0.25">
      <c r="A95" s="4" t="s">
        <v>20</v>
      </c>
      <c r="B95" s="4" t="s">
        <v>12</v>
      </c>
      <c r="C95" s="5">
        <v>71052</v>
      </c>
      <c r="D95" s="4" t="s">
        <v>22</v>
      </c>
      <c r="E95" s="4">
        <v>1</v>
      </c>
      <c r="F95" s="5">
        <v>75379</v>
      </c>
      <c r="G95" s="7">
        <v>45602</v>
      </c>
      <c r="H95" s="10">
        <f t="shared" si="2"/>
        <v>4327</v>
      </c>
    </row>
    <row r="96" spans="1:8" x14ac:dyDescent="0.25">
      <c r="A96" s="4" t="s">
        <v>41</v>
      </c>
      <c r="B96" s="4" t="s">
        <v>12</v>
      </c>
      <c r="C96" s="5">
        <v>66242</v>
      </c>
      <c r="D96" s="4" t="s">
        <v>58</v>
      </c>
      <c r="E96" s="4">
        <v>1</v>
      </c>
      <c r="F96" s="5">
        <v>66242</v>
      </c>
      <c r="G96" s="7">
        <v>45608</v>
      </c>
      <c r="H96" s="10">
        <f t="shared" si="2"/>
        <v>0</v>
      </c>
    </row>
    <row r="97" spans="1:8" x14ac:dyDescent="0.25">
      <c r="A97" s="4" t="s">
        <v>27</v>
      </c>
      <c r="B97" s="4" t="s">
        <v>12</v>
      </c>
      <c r="C97" s="5">
        <v>71052</v>
      </c>
      <c r="D97" s="4" t="s">
        <v>57</v>
      </c>
      <c r="E97" s="4">
        <v>1</v>
      </c>
      <c r="F97" s="5">
        <v>76161</v>
      </c>
      <c r="G97" s="7">
        <v>45609</v>
      </c>
      <c r="H97" s="10">
        <f t="shared" si="2"/>
        <v>5109</v>
      </c>
    </row>
    <row r="98" spans="1:8" x14ac:dyDescent="0.25">
      <c r="A98" s="4" t="s">
        <v>24</v>
      </c>
      <c r="B98" s="4" t="s">
        <v>60</v>
      </c>
      <c r="C98" s="5">
        <v>104193</v>
      </c>
      <c r="D98" s="4"/>
      <c r="E98" s="4"/>
      <c r="F98" s="4"/>
      <c r="G98" s="4"/>
      <c r="H98" s="10">
        <f t="shared" si="2"/>
        <v>-104193</v>
      </c>
    </row>
    <row r="99" spans="1:8" x14ac:dyDescent="0.25">
      <c r="A99" s="4" t="s">
        <v>14</v>
      </c>
      <c r="B99" s="4" t="s">
        <v>59</v>
      </c>
      <c r="C99" s="5">
        <v>58313</v>
      </c>
      <c r="D99" s="4" t="s">
        <v>13</v>
      </c>
      <c r="E99" s="4">
        <v>1</v>
      </c>
      <c r="F99" s="5">
        <v>45359</v>
      </c>
      <c r="G99" s="7">
        <v>45628</v>
      </c>
      <c r="H99" s="10">
        <f t="shared" si="2"/>
        <v>-12954</v>
      </c>
    </row>
    <row r="100" spans="1:8" x14ac:dyDescent="0.25">
      <c r="A100" s="4" t="s">
        <v>14</v>
      </c>
      <c r="B100" s="4" t="s">
        <v>59</v>
      </c>
      <c r="C100" s="5">
        <v>58313</v>
      </c>
      <c r="D100" s="4" t="s">
        <v>13</v>
      </c>
      <c r="E100" s="4">
        <v>1</v>
      </c>
      <c r="F100" s="5">
        <v>45359</v>
      </c>
      <c r="G100" s="7">
        <v>45628</v>
      </c>
      <c r="H100" s="10">
        <f t="shared" si="2"/>
        <v>-12954</v>
      </c>
    </row>
    <row r="101" spans="1:8" x14ac:dyDescent="0.25">
      <c r="A101" s="4" t="s">
        <v>15</v>
      </c>
      <c r="B101" s="4" t="s">
        <v>59</v>
      </c>
      <c r="C101" s="5">
        <v>45359</v>
      </c>
      <c r="D101" s="4" t="s">
        <v>15</v>
      </c>
      <c r="E101" s="4">
        <v>1</v>
      </c>
      <c r="F101" s="5">
        <v>45359</v>
      </c>
      <c r="G101" s="7">
        <v>45628</v>
      </c>
      <c r="H101" s="10">
        <f t="shared" si="2"/>
        <v>0</v>
      </c>
    </row>
    <row r="102" spans="1:8" x14ac:dyDescent="0.25">
      <c r="A102" s="4" t="s">
        <v>16</v>
      </c>
      <c r="B102" s="4" t="s">
        <v>59</v>
      </c>
      <c r="C102" s="5">
        <v>52934</v>
      </c>
      <c r="D102" s="4" t="s">
        <v>15</v>
      </c>
      <c r="E102" s="4">
        <v>1</v>
      </c>
      <c r="F102" s="5">
        <v>45359</v>
      </c>
      <c r="G102" s="7">
        <v>45628</v>
      </c>
      <c r="H102" s="10">
        <f t="shared" si="2"/>
        <v>-7575</v>
      </c>
    </row>
    <row r="103" spans="1:8" x14ac:dyDescent="0.25">
      <c r="A103" s="4" t="s">
        <v>61</v>
      </c>
      <c r="B103" s="4" t="s">
        <v>59</v>
      </c>
      <c r="C103" s="5">
        <v>53710</v>
      </c>
      <c r="D103" s="4" t="s">
        <v>61</v>
      </c>
      <c r="E103" s="4">
        <v>1</v>
      </c>
      <c r="F103" s="5">
        <v>52490</v>
      </c>
      <c r="G103" s="7">
        <v>45628</v>
      </c>
      <c r="H103" s="10">
        <f t="shared" si="2"/>
        <v>-1220</v>
      </c>
    </row>
    <row r="104" spans="1:8" x14ac:dyDescent="0.25">
      <c r="A104" s="4" t="s">
        <v>16</v>
      </c>
      <c r="B104" s="4" t="s">
        <v>59</v>
      </c>
      <c r="C104" s="5">
        <v>52934</v>
      </c>
      <c r="D104" s="4" t="s">
        <v>15</v>
      </c>
      <c r="E104" s="4">
        <v>1</v>
      </c>
      <c r="F104" s="5">
        <v>45359</v>
      </c>
      <c r="G104" s="7">
        <v>45628</v>
      </c>
      <c r="H104" s="10">
        <f t="shared" si="2"/>
        <v>-7575</v>
      </c>
    </row>
    <row r="105" spans="1:8" x14ac:dyDescent="0.25">
      <c r="A105" s="4" t="s">
        <v>50</v>
      </c>
      <c r="B105" s="4" t="s">
        <v>12</v>
      </c>
      <c r="C105" s="5">
        <v>65022</v>
      </c>
      <c r="D105" s="4" t="s">
        <v>62</v>
      </c>
      <c r="E105" s="4">
        <v>1</v>
      </c>
      <c r="F105" s="5">
        <v>80799</v>
      </c>
      <c r="G105" s="7">
        <v>45642</v>
      </c>
      <c r="H105" s="10">
        <f t="shared" si="2"/>
        <v>15777</v>
      </c>
    </row>
    <row r="106" spans="1:8" x14ac:dyDescent="0.25">
      <c r="A106" s="4" t="s">
        <v>41</v>
      </c>
      <c r="B106" s="4" t="s">
        <v>12</v>
      </c>
      <c r="C106" s="5">
        <v>66242</v>
      </c>
      <c r="D106" s="4" t="s">
        <v>16</v>
      </c>
      <c r="E106" s="4">
        <v>1</v>
      </c>
      <c r="F106" s="5">
        <v>52934</v>
      </c>
      <c r="G106" s="7">
        <v>45649</v>
      </c>
      <c r="H106" s="10">
        <f t="shared" si="2"/>
        <v>-13308</v>
      </c>
    </row>
    <row r="107" spans="1:8" x14ac:dyDescent="0.25">
      <c r="A107" s="4" t="s">
        <v>33</v>
      </c>
      <c r="B107" s="4" t="s">
        <v>12</v>
      </c>
      <c r="C107" s="5">
        <v>60660</v>
      </c>
      <c r="D107" s="4" t="s">
        <v>65</v>
      </c>
      <c r="E107" s="4">
        <v>1</v>
      </c>
      <c r="F107" s="5">
        <v>67668</v>
      </c>
      <c r="G107" s="7">
        <v>45660</v>
      </c>
      <c r="H107" s="10">
        <f t="shared" si="2"/>
        <v>7008</v>
      </c>
    </row>
    <row r="108" spans="1:8" x14ac:dyDescent="0.25">
      <c r="A108" s="4" t="s">
        <v>23</v>
      </c>
      <c r="B108" s="4" t="s">
        <v>59</v>
      </c>
      <c r="C108" s="5">
        <v>45359</v>
      </c>
      <c r="D108" s="4" t="s">
        <v>23</v>
      </c>
      <c r="E108" s="4">
        <v>1</v>
      </c>
      <c r="F108" s="5">
        <v>45359</v>
      </c>
      <c r="G108" s="7">
        <v>45670</v>
      </c>
      <c r="H108" s="10">
        <f t="shared" si="2"/>
        <v>0</v>
      </c>
    </row>
    <row r="109" spans="1:8" x14ac:dyDescent="0.25">
      <c r="A109" s="4" t="s">
        <v>55</v>
      </c>
      <c r="B109" s="4" t="s">
        <v>59</v>
      </c>
      <c r="C109" s="5">
        <v>78334</v>
      </c>
      <c r="D109" s="4" t="s">
        <v>55</v>
      </c>
      <c r="E109" s="4">
        <v>1</v>
      </c>
      <c r="F109" s="5">
        <v>67668</v>
      </c>
      <c r="G109" s="7">
        <v>45678</v>
      </c>
      <c r="H109" s="10">
        <f t="shared" si="2"/>
        <v>-10666</v>
      </c>
    </row>
    <row r="110" spans="1:8" x14ac:dyDescent="0.25">
      <c r="A110" s="4" t="s">
        <v>64</v>
      </c>
      <c r="B110" s="4" t="s">
        <v>60</v>
      </c>
      <c r="C110" s="5">
        <v>60079</v>
      </c>
      <c r="D110" s="4"/>
      <c r="E110" s="4"/>
      <c r="F110" s="4"/>
      <c r="G110" s="4"/>
      <c r="H110" s="10">
        <f t="shared" si="2"/>
        <v>-60079</v>
      </c>
    </row>
    <row r="111" spans="1:8" x14ac:dyDescent="0.25">
      <c r="A111" s="4" t="s">
        <v>9</v>
      </c>
      <c r="B111" s="4" t="s">
        <v>12</v>
      </c>
      <c r="C111" s="5">
        <v>68273</v>
      </c>
      <c r="D111" s="4" t="s">
        <v>43</v>
      </c>
      <c r="E111" s="4">
        <v>1</v>
      </c>
      <c r="F111" s="5">
        <v>69698</v>
      </c>
      <c r="G111" s="7">
        <v>45691</v>
      </c>
      <c r="H111" s="10">
        <f t="shared" si="2"/>
        <v>1425</v>
      </c>
    </row>
    <row r="112" spans="1:8" x14ac:dyDescent="0.25">
      <c r="A112" s="4" t="s">
        <v>43</v>
      </c>
      <c r="B112" s="4" t="s">
        <v>60</v>
      </c>
      <c r="C112" s="5">
        <v>84719</v>
      </c>
      <c r="D112" s="4"/>
      <c r="E112" s="4"/>
      <c r="F112" s="8"/>
      <c r="G112" s="8"/>
      <c r="H112" s="10">
        <f t="shared" si="2"/>
        <v>-84719</v>
      </c>
    </row>
    <row r="113" spans="1:10" x14ac:dyDescent="0.25">
      <c r="A113" s="4" t="s">
        <v>38</v>
      </c>
      <c r="B113" s="4" t="s">
        <v>12</v>
      </c>
      <c r="C113" s="5">
        <v>155982</v>
      </c>
      <c r="D113" s="4" t="s">
        <v>67</v>
      </c>
      <c r="E113" s="4">
        <v>1</v>
      </c>
      <c r="F113" s="5">
        <v>96479</v>
      </c>
      <c r="G113" s="7">
        <v>45698</v>
      </c>
      <c r="H113" s="10">
        <f t="shared" si="2"/>
        <v>-59503</v>
      </c>
    </row>
    <row r="114" spans="1:10" x14ac:dyDescent="0.25">
      <c r="A114" s="4" t="s">
        <v>51</v>
      </c>
      <c r="B114" s="4" t="s">
        <v>59</v>
      </c>
      <c r="C114" s="30">
        <v>51972</v>
      </c>
      <c r="D114" s="4" t="s">
        <v>86</v>
      </c>
      <c r="E114" s="4">
        <v>1</v>
      </c>
      <c r="F114" s="5">
        <v>61926</v>
      </c>
      <c r="G114" s="7">
        <v>45705</v>
      </c>
      <c r="H114" s="10">
        <f t="shared" si="2"/>
        <v>9954</v>
      </c>
    </row>
    <row r="115" spans="1:10" x14ac:dyDescent="0.25">
      <c r="A115" s="4" t="s">
        <v>15</v>
      </c>
      <c r="B115" s="4" t="s">
        <v>12</v>
      </c>
      <c r="C115" s="5">
        <v>45359</v>
      </c>
      <c r="D115" s="4" t="s">
        <v>16</v>
      </c>
      <c r="E115" s="4">
        <v>1</v>
      </c>
      <c r="F115" s="5">
        <v>52934</v>
      </c>
      <c r="G115" s="7">
        <v>45714</v>
      </c>
      <c r="H115" s="10">
        <f t="shared" si="2"/>
        <v>7575</v>
      </c>
    </row>
    <row r="116" spans="1:10" x14ac:dyDescent="0.25">
      <c r="A116" s="4" t="s">
        <v>87</v>
      </c>
      <c r="B116" s="4" t="s">
        <v>12</v>
      </c>
      <c r="C116" s="5">
        <v>62202</v>
      </c>
      <c r="D116" s="4" t="s">
        <v>16</v>
      </c>
      <c r="E116" s="4">
        <v>1</v>
      </c>
      <c r="F116" s="5">
        <v>52934</v>
      </c>
      <c r="G116" s="7">
        <v>45719</v>
      </c>
      <c r="H116" s="10">
        <f t="shared" si="2"/>
        <v>-9268</v>
      </c>
    </row>
    <row r="117" spans="1:10" x14ac:dyDescent="0.25">
      <c r="A117" s="4" t="s">
        <v>54</v>
      </c>
      <c r="B117" s="4" t="s">
        <v>59</v>
      </c>
      <c r="C117" s="30">
        <v>89081</v>
      </c>
      <c r="D117" s="4" t="s">
        <v>89</v>
      </c>
      <c r="E117" s="4">
        <v>1</v>
      </c>
      <c r="F117" s="5">
        <v>60660.08</v>
      </c>
      <c r="G117" s="7">
        <v>45722</v>
      </c>
      <c r="H117" s="10">
        <f t="shared" si="2"/>
        <v>-28420.92</v>
      </c>
    </row>
    <row r="118" spans="1:10" x14ac:dyDescent="0.25">
      <c r="A118" s="4" t="s">
        <v>13</v>
      </c>
      <c r="B118" s="4" t="s">
        <v>60</v>
      </c>
      <c r="C118" s="5">
        <v>45359</v>
      </c>
      <c r="D118" s="4"/>
      <c r="E118" s="4"/>
      <c r="F118" s="5"/>
      <c r="G118" s="7"/>
      <c r="H118" s="10">
        <f t="shared" si="2"/>
        <v>-45359</v>
      </c>
    </row>
    <row r="119" spans="1:10" x14ac:dyDescent="0.25">
      <c r="A119" s="4" t="s">
        <v>76</v>
      </c>
      <c r="B119" s="4" t="s">
        <v>59</v>
      </c>
      <c r="C119" s="18">
        <v>50576</v>
      </c>
      <c r="D119" s="31" t="s">
        <v>76</v>
      </c>
      <c r="E119" s="32">
        <v>1</v>
      </c>
      <c r="F119" s="33">
        <v>48716</v>
      </c>
      <c r="G119" s="34">
        <v>45726</v>
      </c>
      <c r="H119" s="10">
        <f t="shared" si="2"/>
        <v>-1860</v>
      </c>
    </row>
    <row r="120" spans="1:10" x14ac:dyDescent="0.25">
      <c r="A120" s="4" t="s">
        <v>16</v>
      </c>
      <c r="B120" s="4" t="s">
        <v>12</v>
      </c>
      <c r="C120" s="5">
        <v>52934</v>
      </c>
      <c r="D120" s="4" t="s">
        <v>45</v>
      </c>
      <c r="E120" s="4">
        <v>1</v>
      </c>
      <c r="F120" s="5">
        <v>65385</v>
      </c>
      <c r="G120" s="7">
        <v>45726</v>
      </c>
      <c r="H120" s="10">
        <f t="shared" si="2"/>
        <v>12451</v>
      </c>
    </row>
    <row r="121" spans="1:10" x14ac:dyDescent="0.25">
      <c r="A121" s="4" t="s">
        <v>16</v>
      </c>
      <c r="B121" s="4" t="s">
        <v>12</v>
      </c>
      <c r="C121" s="5">
        <v>52934</v>
      </c>
      <c r="D121" s="4" t="s">
        <v>45</v>
      </c>
      <c r="E121" s="32">
        <v>1</v>
      </c>
      <c r="F121" s="5">
        <v>65385</v>
      </c>
      <c r="G121" s="7">
        <v>45726</v>
      </c>
      <c r="H121" s="10">
        <f t="shared" si="2"/>
        <v>12451</v>
      </c>
    </row>
    <row r="122" spans="1:10" x14ac:dyDescent="0.25">
      <c r="A122" s="4" t="s">
        <v>53</v>
      </c>
      <c r="B122" s="4" t="s">
        <v>59</v>
      </c>
      <c r="C122" s="5">
        <v>62957</v>
      </c>
      <c r="D122" s="4" t="s">
        <v>53</v>
      </c>
      <c r="E122" s="4">
        <v>1</v>
      </c>
      <c r="F122" s="5">
        <v>62957</v>
      </c>
      <c r="G122" s="7">
        <v>45740</v>
      </c>
      <c r="H122" s="10">
        <f t="shared" si="2"/>
        <v>0</v>
      </c>
    </row>
    <row r="123" spans="1:10" x14ac:dyDescent="0.25">
      <c r="A123" s="4" t="s">
        <v>53</v>
      </c>
      <c r="B123" s="4" t="s">
        <v>59</v>
      </c>
      <c r="C123" s="5">
        <v>62957</v>
      </c>
      <c r="D123" s="4" t="s">
        <v>53</v>
      </c>
      <c r="E123" s="32">
        <v>1</v>
      </c>
      <c r="F123" s="5">
        <v>62957</v>
      </c>
      <c r="G123" s="7">
        <v>45740</v>
      </c>
      <c r="H123" s="10">
        <f t="shared" si="2"/>
        <v>0</v>
      </c>
      <c r="J123" s="10"/>
    </row>
    <row r="124" spans="1:10" x14ac:dyDescent="0.25">
      <c r="A124" s="4" t="s">
        <v>24</v>
      </c>
      <c r="B124" s="4" t="s">
        <v>12</v>
      </c>
      <c r="C124" s="5">
        <v>99232</v>
      </c>
      <c r="D124" s="4" t="s">
        <v>48</v>
      </c>
      <c r="E124" s="4">
        <v>1</v>
      </c>
      <c r="F124" s="5">
        <v>106368</v>
      </c>
      <c r="G124" s="7">
        <v>45745</v>
      </c>
      <c r="H124" s="10">
        <f t="shared" si="2"/>
        <v>7136</v>
      </c>
      <c r="J124" s="10"/>
    </row>
    <row r="125" spans="1:10" x14ac:dyDescent="0.25">
      <c r="A125" s="4" t="s">
        <v>23</v>
      </c>
      <c r="B125" s="4" t="s">
        <v>60</v>
      </c>
      <c r="C125" s="5">
        <v>45359</v>
      </c>
      <c r="D125" s="8"/>
      <c r="E125" s="8"/>
      <c r="F125" s="8"/>
      <c r="G125" s="8"/>
      <c r="H125" s="10">
        <f t="shared" si="2"/>
        <v>-45359</v>
      </c>
    </row>
    <row r="126" spans="1:10" x14ac:dyDescent="0.25">
      <c r="A126" s="4" t="s">
        <v>88</v>
      </c>
      <c r="B126" s="4" t="s">
        <v>59</v>
      </c>
      <c r="C126" s="5">
        <v>54627</v>
      </c>
      <c r="D126" s="4" t="s">
        <v>88</v>
      </c>
      <c r="E126" s="4">
        <v>1</v>
      </c>
      <c r="F126" s="5">
        <v>53540</v>
      </c>
      <c r="G126" s="7">
        <v>45761</v>
      </c>
      <c r="H126" s="10">
        <f t="shared" si="2"/>
        <v>-1087</v>
      </c>
    </row>
    <row r="127" spans="1:10" x14ac:dyDescent="0.25">
      <c r="A127" s="4" t="s">
        <v>56</v>
      </c>
      <c r="B127" s="4" t="s">
        <v>60</v>
      </c>
      <c r="C127" s="5">
        <v>66242</v>
      </c>
      <c r="D127" s="8"/>
      <c r="E127" s="8"/>
      <c r="F127" s="8"/>
      <c r="G127" s="8"/>
      <c r="H127" s="10">
        <f t="shared" si="2"/>
        <v>-66242</v>
      </c>
    </row>
    <row r="128" spans="1:10" x14ac:dyDescent="0.25">
      <c r="A128" s="4" t="s">
        <v>75</v>
      </c>
      <c r="B128" s="4" t="s">
        <v>12</v>
      </c>
      <c r="C128" s="5">
        <v>65022</v>
      </c>
      <c r="D128" s="4" t="s">
        <v>20</v>
      </c>
      <c r="E128" s="4">
        <v>1</v>
      </c>
      <c r="F128" s="5">
        <v>72431</v>
      </c>
      <c r="G128" s="7">
        <v>45768</v>
      </c>
      <c r="H128" s="10">
        <f t="shared" si="2"/>
        <v>7409</v>
      </c>
    </row>
    <row r="129" spans="1:10" x14ac:dyDescent="0.25">
      <c r="A129" s="4" t="s">
        <v>16</v>
      </c>
      <c r="B129" s="4" t="s">
        <v>59</v>
      </c>
      <c r="C129" s="5">
        <v>52934</v>
      </c>
      <c r="D129" s="4" t="s">
        <v>15</v>
      </c>
      <c r="E129" s="4">
        <v>1</v>
      </c>
      <c r="F129" s="5">
        <v>45359</v>
      </c>
      <c r="G129" s="7">
        <v>45775</v>
      </c>
      <c r="H129" s="10">
        <f t="shared" si="2"/>
        <v>-7575</v>
      </c>
      <c r="J129" s="35"/>
    </row>
    <row r="130" spans="1:10" x14ac:dyDescent="0.25">
      <c r="A130" s="4" t="s">
        <v>16</v>
      </c>
      <c r="B130" s="4" t="s">
        <v>59</v>
      </c>
      <c r="C130" s="5">
        <v>52934</v>
      </c>
      <c r="D130" s="4" t="s">
        <v>15</v>
      </c>
      <c r="E130" s="4">
        <v>1</v>
      </c>
      <c r="F130" s="5">
        <v>45359</v>
      </c>
      <c r="G130" s="7">
        <v>45775</v>
      </c>
      <c r="H130" s="10">
        <f t="shared" si="2"/>
        <v>-7575</v>
      </c>
      <c r="J130" s="10"/>
    </row>
    <row r="131" spans="1:10" x14ac:dyDescent="0.25">
      <c r="A131" s="8" t="s">
        <v>45</v>
      </c>
      <c r="B131" s="8" t="s">
        <v>59</v>
      </c>
      <c r="C131" s="5">
        <v>65385</v>
      </c>
      <c r="D131" s="4" t="s">
        <v>15</v>
      </c>
      <c r="E131" s="4">
        <v>1</v>
      </c>
      <c r="F131" s="5">
        <v>45359</v>
      </c>
      <c r="G131" s="7">
        <v>45775</v>
      </c>
      <c r="H131" s="10">
        <f t="shared" si="2"/>
        <v>-20026</v>
      </c>
      <c r="J131" s="10"/>
    </row>
    <row r="132" spans="1:10" x14ac:dyDescent="0.25">
      <c r="A132" s="4" t="s">
        <v>51</v>
      </c>
      <c r="B132" s="4" t="s">
        <v>59</v>
      </c>
      <c r="C132" s="5">
        <v>53540</v>
      </c>
      <c r="D132" s="4" t="s">
        <v>76</v>
      </c>
      <c r="E132" s="4">
        <v>1</v>
      </c>
      <c r="F132" s="5">
        <v>48716</v>
      </c>
      <c r="G132" s="7">
        <v>45782</v>
      </c>
      <c r="H132" s="10">
        <f t="shared" si="2"/>
        <v>-4824</v>
      </c>
      <c r="J132" s="10"/>
    </row>
    <row r="133" spans="1:10" x14ac:dyDescent="0.25">
      <c r="A133" s="4" t="s">
        <v>88</v>
      </c>
      <c r="B133" s="4" t="s">
        <v>59</v>
      </c>
      <c r="C133" s="5">
        <v>59021</v>
      </c>
      <c r="D133" s="8" t="s">
        <v>88</v>
      </c>
      <c r="E133" s="4">
        <v>1</v>
      </c>
      <c r="F133" s="5">
        <v>53540</v>
      </c>
      <c r="G133" s="7">
        <v>45782</v>
      </c>
      <c r="H133" s="10">
        <f t="shared" si="2"/>
        <v>-5481</v>
      </c>
      <c r="J133" s="10"/>
    </row>
    <row r="134" spans="1:10" x14ac:dyDescent="0.25">
      <c r="A134" s="4" t="s">
        <v>45</v>
      </c>
      <c r="B134" s="4" t="s">
        <v>60</v>
      </c>
      <c r="C134" s="5">
        <v>65385</v>
      </c>
      <c r="D134" s="4"/>
      <c r="E134" s="4"/>
      <c r="F134" s="5"/>
      <c r="G134" s="7"/>
      <c r="H134" s="10">
        <f t="shared" si="2"/>
        <v>-65385</v>
      </c>
      <c r="J134" s="10"/>
    </row>
    <row r="135" spans="1:10" x14ac:dyDescent="0.25">
      <c r="C135" s="18">
        <f>SUM(C82:C134)</f>
        <v>3427606</v>
      </c>
      <c r="E135" s="3">
        <f>SUM(E82:E134)</f>
        <v>45</v>
      </c>
      <c r="F135" s="18">
        <f>SUM(F82:F134)</f>
        <v>2801010.08</v>
      </c>
      <c r="H135" s="10">
        <f>SUM(H82:H134)</f>
        <v>-626595.91999999993</v>
      </c>
      <c r="I135" s="10">
        <f>F135-C135</f>
        <v>-626595.91999999993</v>
      </c>
      <c r="J135" s="10"/>
    </row>
    <row r="136" spans="1:10" x14ac:dyDescent="0.25">
      <c r="C136" s="18"/>
      <c r="F136" s="3"/>
      <c r="G136" s="10"/>
      <c r="I136" s="10"/>
      <c r="J136" s="10"/>
    </row>
    <row r="137" spans="1:10" x14ac:dyDescent="0.25">
      <c r="C137" s="18"/>
      <c r="F137" s="3"/>
      <c r="G137" s="10"/>
      <c r="I137" s="10"/>
      <c r="J137" s="10"/>
    </row>
    <row r="140" spans="1:10" x14ac:dyDescent="0.25">
      <c r="A140" s="3"/>
      <c r="B140" s="11" t="s">
        <v>102</v>
      </c>
      <c r="C140" s="10"/>
    </row>
    <row r="141" spans="1:10" x14ac:dyDescent="0.25">
      <c r="A141" s="9" t="s">
        <v>79</v>
      </c>
      <c r="B141" s="9" t="s">
        <v>80</v>
      </c>
      <c r="C141" s="16" t="s">
        <v>85</v>
      </c>
      <c r="D141" s="9" t="s">
        <v>73</v>
      </c>
    </row>
    <row r="142" spans="1:10" x14ac:dyDescent="0.25">
      <c r="A142" s="8" t="s">
        <v>29</v>
      </c>
      <c r="B142" s="14">
        <v>69698</v>
      </c>
      <c r="C142" s="7">
        <v>45502</v>
      </c>
      <c r="D142" s="4">
        <v>1</v>
      </c>
    </row>
    <row r="143" spans="1:10" x14ac:dyDescent="0.25">
      <c r="A143" s="8" t="s">
        <v>15</v>
      </c>
      <c r="B143" s="14">
        <v>45359</v>
      </c>
      <c r="C143" s="7">
        <v>45530</v>
      </c>
      <c r="D143" s="4">
        <v>1</v>
      </c>
    </row>
    <row r="144" spans="1:10" x14ac:dyDescent="0.25">
      <c r="A144" s="8" t="s">
        <v>15</v>
      </c>
      <c r="B144" s="14">
        <v>45359</v>
      </c>
      <c r="C144" s="7">
        <v>45530</v>
      </c>
      <c r="D144" s="4">
        <v>1</v>
      </c>
    </row>
    <row r="145" spans="1:4" x14ac:dyDescent="0.25">
      <c r="A145" s="8" t="s">
        <v>52</v>
      </c>
      <c r="B145" s="14">
        <v>61339</v>
      </c>
      <c r="C145" s="7">
        <v>45544</v>
      </c>
      <c r="D145" s="4">
        <v>1</v>
      </c>
    </row>
    <row r="146" spans="1:4" x14ac:dyDescent="0.25">
      <c r="A146" s="8" t="s">
        <v>83</v>
      </c>
      <c r="B146" s="14">
        <v>67668</v>
      </c>
      <c r="C146" s="7">
        <v>45565</v>
      </c>
      <c r="D146" s="4">
        <v>1</v>
      </c>
    </row>
    <row r="147" spans="1:4" x14ac:dyDescent="0.25">
      <c r="A147" s="8" t="s">
        <v>15</v>
      </c>
      <c r="B147" s="14">
        <v>45359</v>
      </c>
      <c r="C147" s="7">
        <v>45628</v>
      </c>
      <c r="D147" s="4">
        <v>1</v>
      </c>
    </row>
    <row r="148" spans="1:4" x14ac:dyDescent="0.25">
      <c r="A148" s="8" t="s">
        <v>15</v>
      </c>
      <c r="B148" s="14">
        <v>45359</v>
      </c>
      <c r="C148" s="7">
        <v>45628</v>
      </c>
      <c r="D148" s="4">
        <v>1</v>
      </c>
    </row>
    <row r="149" spans="1:4" x14ac:dyDescent="0.25">
      <c r="A149" s="8" t="s">
        <v>15</v>
      </c>
      <c r="B149" s="14">
        <v>45359</v>
      </c>
      <c r="C149" s="7">
        <v>45628</v>
      </c>
      <c r="D149" s="4">
        <v>1</v>
      </c>
    </row>
    <row r="150" spans="1:4" x14ac:dyDescent="0.25">
      <c r="A150" s="8" t="s">
        <v>15</v>
      </c>
      <c r="B150" s="14">
        <v>45359</v>
      </c>
      <c r="C150" s="7">
        <v>45628</v>
      </c>
      <c r="D150" s="4">
        <v>1</v>
      </c>
    </row>
    <row r="151" spans="1:4" x14ac:dyDescent="0.25">
      <c r="A151" s="8" t="s">
        <v>13</v>
      </c>
      <c r="B151" s="14">
        <v>45359</v>
      </c>
      <c r="C151" s="7">
        <v>45628</v>
      </c>
      <c r="D151" s="4">
        <v>1</v>
      </c>
    </row>
    <row r="152" spans="1:4" x14ac:dyDescent="0.25">
      <c r="A152" s="8" t="s">
        <v>13</v>
      </c>
      <c r="B152" s="14">
        <v>45359</v>
      </c>
      <c r="C152" s="7">
        <v>45628</v>
      </c>
      <c r="D152" s="4">
        <v>1</v>
      </c>
    </row>
    <row r="153" spans="1:4" x14ac:dyDescent="0.25">
      <c r="A153" s="8" t="s">
        <v>61</v>
      </c>
      <c r="B153" s="14">
        <v>52490</v>
      </c>
      <c r="C153" s="7">
        <v>45628</v>
      </c>
      <c r="D153" s="4">
        <v>1</v>
      </c>
    </row>
    <row r="154" spans="1:4" x14ac:dyDescent="0.25">
      <c r="A154" s="8" t="s">
        <v>53</v>
      </c>
      <c r="B154" s="14">
        <v>62957</v>
      </c>
      <c r="C154" s="7">
        <v>45628</v>
      </c>
      <c r="D154" s="4">
        <v>1</v>
      </c>
    </row>
    <row r="155" spans="1:4" x14ac:dyDescent="0.25">
      <c r="A155" s="8" t="s">
        <v>84</v>
      </c>
      <c r="B155" s="14">
        <v>60079</v>
      </c>
      <c r="C155" s="7">
        <v>45659</v>
      </c>
      <c r="D155" s="4">
        <v>1</v>
      </c>
    </row>
    <row r="156" spans="1:4" x14ac:dyDescent="0.25">
      <c r="A156" s="8" t="s">
        <v>23</v>
      </c>
      <c r="B156" s="14">
        <v>45359</v>
      </c>
      <c r="C156" s="7">
        <v>45670</v>
      </c>
      <c r="D156" s="4">
        <v>1</v>
      </c>
    </row>
    <row r="157" spans="1:4" x14ac:dyDescent="0.25">
      <c r="A157" s="8" t="s">
        <v>61</v>
      </c>
      <c r="B157" s="14">
        <v>52490</v>
      </c>
      <c r="C157" s="7">
        <v>45678</v>
      </c>
      <c r="D157" s="4">
        <v>1</v>
      </c>
    </row>
    <row r="158" spans="1:4" x14ac:dyDescent="0.25">
      <c r="A158" s="8" t="s">
        <v>55</v>
      </c>
      <c r="B158" s="14">
        <v>67668</v>
      </c>
      <c r="C158" s="7">
        <v>45678</v>
      </c>
      <c r="D158" s="4">
        <v>1</v>
      </c>
    </row>
    <row r="159" spans="1:4" x14ac:dyDescent="0.25">
      <c r="A159" s="8" t="s">
        <v>76</v>
      </c>
      <c r="B159" s="14">
        <v>48716</v>
      </c>
      <c r="C159" s="7">
        <v>45726</v>
      </c>
      <c r="D159" s="4">
        <v>1</v>
      </c>
    </row>
    <row r="160" spans="1:4" x14ac:dyDescent="0.25">
      <c r="A160" s="8" t="s">
        <v>53</v>
      </c>
      <c r="B160" s="5">
        <v>62957</v>
      </c>
      <c r="C160" s="7">
        <v>45740</v>
      </c>
      <c r="D160" s="4">
        <v>1</v>
      </c>
    </row>
    <row r="161" spans="1:11" x14ac:dyDescent="0.25">
      <c r="A161" s="8" t="s">
        <v>53</v>
      </c>
      <c r="B161" s="5">
        <v>62957</v>
      </c>
      <c r="C161" s="7">
        <v>45740</v>
      </c>
      <c r="D161" s="4">
        <v>1</v>
      </c>
    </row>
    <row r="162" spans="1:11" x14ac:dyDescent="0.25">
      <c r="A162" s="8" t="s">
        <v>15</v>
      </c>
      <c r="B162" s="5">
        <v>45359</v>
      </c>
      <c r="C162" s="7">
        <v>45775</v>
      </c>
      <c r="D162" s="4">
        <v>1</v>
      </c>
    </row>
    <row r="163" spans="1:11" x14ac:dyDescent="0.25">
      <c r="A163" s="8" t="s">
        <v>15</v>
      </c>
      <c r="B163" s="5">
        <v>45359</v>
      </c>
      <c r="C163" s="7">
        <v>45775</v>
      </c>
      <c r="D163" s="4">
        <v>1</v>
      </c>
    </row>
    <row r="164" spans="1:11" x14ac:dyDescent="0.25">
      <c r="A164" s="8" t="s">
        <v>15</v>
      </c>
      <c r="B164" s="5">
        <v>45359</v>
      </c>
      <c r="C164" s="7">
        <v>45775</v>
      </c>
      <c r="D164" s="4">
        <v>1</v>
      </c>
    </row>
    <row r="165" spans="1:11" x14ac:dyDescent="0.25">
      <c r="A165" s="8" t="s">
        <v>76</v>
      </c>
      <c r="B165" s="14">
        <v>48716</v>
      </c>
      <c r="C165" s="7">
        <v>45782</v>
      </c>
      <c r="D165" s="4">
        <v>1</v>
      </c>
    </row>
    <row r="166" spans="1:11" x14ac:dyDescent="0.25">
      <c r="B166" s="15">
        <f>SUM(B142:B165)</f>
        <v>1262043</v>
      </c>
      <c r="D166">
        <f>SUM(D142:D165)</f>
        <v>24</v>
      </c>
      <c r="I166" s="15">
        <f>+B166</f>
        <v>1262043</v>
      </c>
      <c r="J166" s="15">
        <f>+I166</f>
        <v>1262043</v>
      </c>
      <c r="K166" s="21">
        <f>+J166+J129</f>
        <v>1262043</v>
      </c>
    </row>
    <row r="168" spans="1:11" x14ac:dyDescent="0.25">
      <c r="B168" s="1" t="s">
        <v>101</v>
      </c>
    </row>
    <row r="169" spans="1:11" x14ac:dyDescent="0.25">
      <c r="A169" s="9" t="s">
        <v>79</v>
      </c>
      <c r="B169" s="9" t="s">
        <v>80</v>
      </c>
    </row>
    <row r="170" spans="1:11" x14ac:dyDescent="0.25">
      <c r="A170" s="8" t="s">
        <v>13</v>
      </c>
      <c r="B170" s="14">
        <v>45359</v>
      </c>
    </row>
    <row r="171" spans="1:11" x14ac:dyDescent="0.25">
      <c r="A171" s="8" t="s">
        <v>13</v>
      </c>
      <c r="B171" s="14">
        <v>45359</v>
      </c>
    </row>
    <row r="172" spans="1:11" x14ac:dyDescent="0.25">
      <c r="A172" s="8" t="s">
        <v>93</v>
      </c>
      <c r="B172" s="14">
        <v>80799</v>
      </c>
    </row>
    <row r="173" spans="1:11" x14ac:dyDescent="0.25">
      <c r="A173" s="8" t="s">
        <v>42</v>
      </c>
      <c r="B173" s="14">
        <v>65697</v>
      </c>
    </row>
    <row r="174" spans="1:11" x14ac:dyDescent="0.25">
      <c r="A174" s="8" t="s">
        <v>94</v>
      </c>
      <c r="B174" s="14">
        <v>37427</v>
      </c>
    </row>
    <row r="175" spans="1:11" x14ac:dyDescent="0.25">
      <c r="A175" s="8" t="s">
        <v>21</v>
      </c>
      <c r="B175" s="14">
        <v>55438</v>
      </c>
    </row>
    <row r="176" spans="1:11" x14ac:dyDescent="0.25">
      <c r="A176" s="8" t="s">
        <v>41</v>
      </c>
      <c r="B176" s="14">
        <v>66242</v>
      </c>
    </row>
    <row r="177" spans="1:10" x14ac:dyDescent="0.25">
      <c r="A177" s="8" t="s">
        <v>100</v>
      </c>
      <c r="B177" s="14">
        <v>69698</v>
      </c>
    </row>
    <row r="178" spans="1:10" x14ac:dyDescent="0.25">
      <c r="A178" s="8" t="s">
        <v>87</v>
      </c>
      <c r="B178" s="14">
        <v>62202</v>
      </c>
      <c r="I178" s="15">
        <f>+B179</f>
        <v>528221</v>
      </c>
      <c r="J178" s="15">
        <f>+B179</f>
        <v>528221</v>
      </c>
    </row>
    <row r="179" spans="1:10" x14ac:dyDescent="0.25">
      <c r="B179" s="15">
        <f>SUM(B170:B178)</f>
        <v>528221</v>
      </c>
    </row>
  </sheetData>
  <mergeCells count="3">
    <mergeCell ref="A80:H80"/>
    <mergeCell ref="A3:I3"/>
    <mergeCell ref="A5:H5"/>
  </mergeCells>
  <phoneticPr fontId="2" type="noConversion"/>
  <pageMargins left="0.25" right="0.25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1EE6-A969-45E6-A487-768656B6A68F}">
  <sheetPr>
    <pageSetUpPr fitToPage="1"/>
  </sheetPr>
  <dimension ref="B5:I15"/>
  <sheetViews>
    <sheetView workbookViewId="0">
      <selection activeCell="J6" sqref="J6"/>
    </sheetView>
  </sheetViews>
  <sheetFormatPr defaultRowHeight="15" x14ac:dyDescent="0.25"/>
  <cols>
    <col min="2" max="2" width="58.28515625" bestFit="1" customWidth="1"/>
    <col min="3" max="3" width="11.5703125" bestFit="1" customWidth="1"/>
    <col min="4" max="4" width="14.28515625" bestFit="1" customWidth="1"/>
    <col min="5" max="5" width="11.5703125" bestFit="1" customWidth="1"/>
  </cols>
  <sheetData>
    <row r="5" spans="2:9" x14ac:dyDescent="0.25">
      <c r="C5" s="19" t="s">
        <v>95</v>
      </c>
      <c r="D5" s="19" t="s">
        <v>96</v>
      </c>
      <c r="E5" s="19" t="s">
        <v>97</v>
      </c>
    </row>
    <row r="6" spans="2:9" x14ac:dyDescent="0.25">
      <c r="B6" t="s">
        <v>2</v>
      </c>
      <c r="C6" s="10">
        <f>-'DIV 4-1'!C52</f>
        <v>-3083050</v>
      </c>
      <c r="D6" s="10">
        <f>+'DIV 4-1'!G52</f>
        <v>1784509</v>
      </c>
      <c r="E6" s="10">
        <f>+SUM(C6:D6)</f>
        <v>-1298541</v>
      </c>
    </row>
    <row r="7" spans="2:9" x14ac:dyDescent="0.25">
      <c r="B7" s="3" t="s">
        <v>90</v>
      </c>
      <c r="C7" s="22"/>
      <c r="D7" s="25">
        <f>+'DIV 4-1'!B78</f>
        <v>1301819</v>
      </c>
      <c r="E7" s="24">
        <f t="shared" ref="E7:E11" si="0">+SUM(C7:D7)</f>
        <v>1301819</v>
      </c>
      <c r="F7" s="3"/>
      <c r="G7" s="3"/>
      <c r="H7" s="3"/>
      <c r="I7" s="3"/>
    </row>
    <row r="8" spans="2:9" x14ac:dyDescent="0.25">
      <c r="B8" s="11" t="s">
        <v>98</v>
      </c>
      <c r="C8" s="26">
        <f>+SUM(C6:C7)</f>
        <v>-3083050</v>
      </c>
      <c r="D8" s="26">
        <f t="shared" ref="D8:E8" si="1">+SUM(D6:D7)</f>
        <v>3086328</v>
      </c>
      <c r="E8" s="26">
        <f t="shared" si="1"/>
        <v>3278</v>
      </c>
      <c r="F8" s="3"/>
      <c r="G8" s="3"/>
      <c r="H8" s="3"/>
      <c r="I8" s="3"/>
    </row>
    <row r="9" spans="2:9" x14ac:dyDescent="0.25">
      <c r="B9" s="3"/>
      <c r="C9" s="3"/>
      <c r="D9" s="20"/>
      <c r="E9" s="10"/>
      <c r="F9" s="3"/>
      <c r="G9" s="3"/>
      <c r="H9" s="3"/>
      <c r="I9" s="3"/>
    </row>
    <row r="10" spans="2:9" x14ac:dyDescent="0.25">
      <c r="B10" t="s">
        <v>49</v>
      </c>
      <c r="C10" s="10">
        <f>-'DIV 4-1'!C129</f>
        <v>-52934</v>
      </c>
      <c r="D10" s="10">
        <f>+'DIV 4-1'!G129</f>
        <v>45775</v>
      </c>
      <c r="E10" s="10">
        <f t="shared" si="0"/>
        <v>-7159</v>
      </c>
    </row>
    <row r="11" spans="2:9" x14ac:dyDescent="0.25">
      <c r="B11" s="3" t="s">
        <v>91</v>
      </c>
      <c r="C11" s="22"/>
      <c r="D11" s="23">
        <f>+'DIV 4-1'!B166</f>
        <v>1262043</v>
      </c>
      <c r="E11" s="24">
        <f t="shared" si="0"/>
        <v>1262043</v>
      </c>
      <c r="F11" s="3"/>
      <c r="G11" s="3"/>
      <c r="H11" s="3"/>
      <c r="I11" s="3"/>
    </row>
    <row r="12" spans="2:9" x14ac:dyDescent="0.25">
      <c r="B12" s="11" t="s">
        <v>99</v>
      </c>
      <c r="C12" s="26">
        <f>+SUM(C10:C11)</f>
        <v>-52934</v>
      </c>
      <c r="D12" s="26">
        <f t="shared" ref="D12" si="2">+SUM(D10:D11)</f>
        <v>1307818</v>
      </c>
      <c r="E12" s="26">
        <f t="shared" ref="E12" si="3">+SUM(E10:E11)</f>
        <v>1254884</v>
      </c>
    </row>
    <row r="14" spans="2:9" x14ac:dyDescent="0.25">
      <c r="B14" s="11" t="s">
        <v>92</v>
      </c>
      <c r="C14" s="22"/>
      <c r="D14" s="23">
        <f>+'DIV 4-1'!B179</f>
        <v>528221</v>
      </c>
      <c r="E14" s="24">
        <f t="shared" ref="E14" si="4">+SUM(C14:D14)</f>
        <v>528221</v>
      </c>
      <c r="F14" s="3"/>
      <c r="G14" s="3"/>
      <c r="H14" s="3"/>
      <c r="I14" s="3"/>
    </row>
    <row r="15" spans="2:9" x14ac:dyDescent="0.25">
      <c r="C15" s="21">
        <f>+C12+C8+C14</f>
        <v>-3135984</v>
      </c>
      <c r="D15" s="21">
        <f t="shared" ref="D15:E15" si="5">+D12+D8+D14</f>
        <v>4922367</v>
      </c>
      <c r="E15" s="21">
        <f t="shared" si="5"/>
        <v>1786383</v>
      </c>
    </row>
  </sheetData>
  <pageMargins left="0.25" right="0.25" top="0.75" bottom="0.75" header="0.3" footer="0.3"/>
  <pageSetup scale="9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DIV 4-1</vt:lpstr>
      <vt:lpstr>DIV 4-1 summary</vt:lpstr>
      <vt:lpstr>'DIV 4-1'!Print_Area</vt:lpstr>
      <vt:lpstr>'DIV 4-1'!Print_Titles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 3-26 Employee Changes</dc:title>
  <dc:creator>Lynn F. Roberts</dc:creator>
  <cp:lastModifiedBy>Christopher DiBona</cp:lastModifiedBy>
  <cp:lastPrinted>2025-04-15T17:46:00Z</cp:lastPrinted>
  <dcterms:created xsi:type="dcterms:W3CDTF">2019-12-20T18:52:00Z</dcterms:created>
  <dcterms:modified xsi:type="dcterms:W3CDTF">2025-06-12T14:37:31Z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tterId">
    <vt:lpwstr>2ee32059-11e1-44cb-98d3-d4f6e2b30823</vt:lpwstr>
  </property>
  <property fmtid="{D5CDD505-2E9C-101B-9397-08002B2CF9AE}" pid="3" name="MatterTypeId">
    <vt:lpwstr>7658e9c2-96f2-4e0d-8cae-44e7f9a5ab8e_RI</vt:lpwstr>
  </property>
  <property fmtid="{D5CDD505-2E9C-101B-9397-08002B2CF9AE}" pid="4" name="MatterFileId">
    <vt:lpwstr>663f80d2-ef49-4721-a6ff-6662d5f867ba</vt:lpwstr>
  </property>
  <property fmtid="{D5CDD505-2E9C-101B-9397-08002B2CF9AE}" pid="5" name="ParentFolderId">
    <vt:lpwstr>68777a59-8a1d-4dff-8ba3-196ef516826b</vt:lpwstr>
  </property>
  <property fmtid="{D5CDD505-2E9C-101B-9397-08002B2CF9AE}" pid="6" name="MatterFileProviderId">
    <vt:lpwstr>SmokeballDocuments.ExcelFileOpener</vt:lpwstr>
  </property>
  <property fmtid="{D5CDD505-2E9C-101B-9397-08002B2CF9AE}" pid="7" name="AccountId">
    <vt:lpwstr>e0928a1c-fb02-46c6-9678-c11219ddcdb8</vt:lpwstr>
  </property>
</Properties>
</file>