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DEPT\BU 061 Rhode Island\VWRI Rate Case 2025 Docket 25-30-W\17-Data Requests\08 - DR Back up\PUC 1-4 to 1-7 Revenues\"/>
    </mc:Choice>
  </mc:AlternateContent>
  <xr:revisionPtr revIDLastSave="0" documentId="13_ncr:1_{FF629E9C-83F4-4EED-B618-7B3088F6B0FA}" xr6:coauthVersionLast="47" xr6:coauthVersionMax="47" xr10:uidLastSave="{00000000-0000-0000-0000-000000000000}"/>
  <bookViews>
    <workbookView xWindow="28680" yWindow="-120" windowWidth="29040" windowHeight="15840" xr2:uid="{C88A4F55-3771-4EC9-8C2C-1C4211FF8F4F}"/>
  </bookViews>
  <sheets>
    <sheet name="MFR 5.8.A.8 RES" sheetId="1" r:id="rId1"/>
    <sheet name="MFR 5.8.A.8 Meters Growth" sheetId="2" r:id="rId2"/>
  </sheets>
  <externalReferences>
    <externalReference r:id="rId3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L">#REF!</definedName>
    <definedName name="\o">#REF!</definedName>
    <definedName name="\P">#REF!</definedName>
    <definedName name="\Q">#REF!</definedName>
    <definedName name="\T">#REF!</definedName>
    <definedName name="\U">#REF!</definedName>
    <definedName name="\W">#REF!</definedName>
    <definedName name="_______con98">#REF!</definedName>
    <definedName name="_______rev98">#REF!</definedName>
    <definedName name="_____con98">#REF!</definedName>
    <definedName name="_____rev98">#REF!</definedName>
    <definedName name="____con98" localSheetId="0">#REF!</definedName>
    <definedName name="____con98">#REF!</definedName>
    <definedName name="____rev98" localSheetId="0">#REF!</definedName>
    <definedName name="____rev98">#REF!</definedName>
    <definedName name="___con98" localSheetId="0">#REF!</definedName>
    <definedName name="___con98">#REF!</definedName>
    <definedName name="___rev98" localSheetId="0">#REF!</definedName>
    <definedName name="___rev98">#REF!</definedName>
    <definedName name="__con98" localSheetId="0">#REF!</definedName>
    <definedName name="__con98">#REF!</definedName>
    <definedName name="__rev98" localSheetId="0">#REF!</definedName>
    <definedName name="__rev98">#REF!</definedName>
    <definedName name="_00_01">#REF!</definedName>
    <definedName name="_106DATA">#REF!</definedName>
    <definedName name="_1M">#REF!</definedName>
    <definedName name="_329">#REF!</definedName>
    <definedName name="_con98" localSheetId="0">#REF!</definedName>
    <definedName name="_con98">#REF!</definedName>
    <definedName name="_rev98" localSheetId="0">#REF!</definedName>
    <definedName name="_rev98">#REF!</definedName>
    <definedName name="A">#REF!</definedName>
    <definedName name="Acct_Align">#REF!</definedName>
    <definedName name="Acq_Code">#REF!</definedName>
    <definedName name="ACQD.Activity">#REF!</definedName>
    <definedName name="ACQD.Category">#REF!</definedName>
    <definedName name="ACQD.Project">#REF!</definedName>
    <definedName name="ACQD.Sys_Source">#REF!</definedName>
    <definedName name="activitytable">#REF!</definedName>
    <definedName name="adjustment1">#REF!</definedName>
    <definedName name="adjustment10">#REF!</definedName>
    <definedName name="adjustment10a">#REF!</definedName>
    <definedName name="adjustment10b">#REF!</definedName>
    <definedName name="adjustment10c">#REF!</definedName>
    <definedName name="adjustment10d">#REF!</definedName>
    <definedName name="adjustment11">#REF!</definedName>
    <definedName name="adjustment12">#REF!</definedName>
    <definedName name="adjustment13">#REF!</definedName>
    <definedName name="adjustment14">#REF!</definedName>
    <definedName name="adjustment14a">#REF!</definedName>
    <definedName name="adjustment14b">#REF!</definedName>
    <definedName name="adjustment15">#REF!</definedName>
    <definedName name="adjustment16">#REF!</definedName>
    <definedName name="adjustment1a">#REF!</definedName>
    <definedName name="adjustment1b">#REF!</definedName>
    <definedName name="adjustment1c">#REF!</definedName>
    <definedName name="adjustment1d">#REF!</definedName>
    <definedName name="adjustment1e">#REF!</definedName>
    <definedName name="adjustment1f">#REF!</definedName>
    <definedName name="adjustment1g">#REF!</definedName>
    <definedName name="adjustment1h">#REF!</definedName>
    <definedName name="adjustment1i">#REF!</definedName>
    <definedName name="adjustment2">#REF!</definedName>
    <definedName name="adjustment2a">#REF!</definedName>
    <definedName name="adjustment2b">#REF!</definedName>
    <definedName name="adjustment3">#REF!</definedName>
    <definedName name="adjustment4">#REF!</definedName>
    <definedName name="adjustment4a">#REF!</definedName>
    <definedName name="adjustment4b">#REF!</definedName>
    <definedName name="adjustment4c" localSheetId="0">#REF!</definedName>
    <definedName name="adjustment4c">#REF!</definedName>
    <definedName name="adjustment4d">#REF!</definedName>
    <definedName name="adjustment4e">#REF!</definedName>
    <definedName name="adjustment4f">#REF!</definedName>
    <definedName name="adjustment4g">#REF!</definedName>
    <definedName name="adjustment4h">#REF!</definedName>
    <definedName name="adjustment4i">#REF!</definedName>
    <definedName name="adjustment4j">#REF!</definedName>
    <definedName name="adjustment4k">#REF!</definedName>
    <definedName name="adjustment5">#REF!</definedName>
    <definedName name="adjustment6">#REF!</definedName>
    <definedName name="adjustment7">#REF!</definedName>
    <definedName name="adjustment8">#REF!</definedName>
    <definedName name="adjustment9">#REF!</definedName>
    <definedName name="AllColumn">#REF!</definedName>
    <definedName name="Allocation_Factors">#REF!</definedName>
    <definedName name="APN">#REF!</definedName>
    <definedName name="AS_400">#REF!</definedName>
    <definedName name="ASD">#REF!</definedName>
    <definedName name="asofdt">#REF!</definedName>
    <definedName name="Asset.Acq_Date">#REF!</definedName>
    <definedName name="Asset.BU.Old">#REF!</definedName>
    <definedName name="Asset.Class">#REF!</definedName>
    <definedName name="Asset.Descr">#REF!</definedName>
    <definedName name="Asset.Group_Flag">#REF!</definedName>
    <definedName name="Asset.ID">#REF!</definedName>
    <definedName name="Asset.Life">#REF!</definedName>
    <definedName name="Asset.Profile_ID">#REF!</definedName>
    <definedName name="Asset.Status">#REF!</definedName>
    <definedName name="Asset.Tag_Number">#REF!</definedName>
    <definedName name="Asset.Unit">#REF!</definedName>
    <definedName name="Asset_Desc">#REF!</definedName>
    <definedName name="AWWS_Corp">"est"</definedName>
    <definedName name="B">#REF!</definedName>
    <definedName name="Billed" localSheetId="0">#REF!</definedName>
    <definedName name="Billed">#REF!</definedName>
    <definedName name="Book.Category">#REF!</definedName>
    <definedName name="Book.Name">#REF!</definedName>
    <definedName name="Book_Name">#REF!</definedName>
    <definedName name="Bud_1A">#REF!</definedName>
    <definedName name="Bud_1B">#REF!</definedName>
    <definedName name="Bud_1C">#REF!</definedName>
    <definedName name="Bud_1D">#REF!</definedName>
    <definedName name="Budget" localSheetId="0">#REF!</definedName>
    <definedName name="Budget">#REF!</definedName>
    <definedName name="BUN">#REF!</definedName>
    <definedName name="bup84actlst.qrc">6</definedName>
    <definedName name="bup84actlst.qsn">"UW_HQ_PC_ACTIVITY_LST"</definedName>
    <definedName name="bup84amaacx.qrc">1</definedName>
    <definedName name="bup84amaacx.qsn">"UW_HQ_AM_ACQDTL_XTNFLTR"</definedName>
    <definedName name="BUV">#REF!</definedName>
    <definedName name="Calc_Type">#REF!</definedName>
    <definedName name="Capitalize">#REF!</definedName>
    <definedName name="capitalpy" localSheetId="0">#REF!</definedName>
    <definedName name="capitalpy">#REF!</definedName>
    <definedName name="Category" localSheetId="0">#REF!</definedName>
    <definedName name="Category">#REF!</definedName>
    <definedName name="cb_erf">#REF!</definedName>
    <definedName name="cbcredit">#REF!</definedName>
    <definedName name="ChargeRounding">#REF!</definedName>
    <definedName name="CLASS" localSheetId="0">#REF!</definedName>
    <definedName name="CLASS">#REF!</definedName>
    <definedName name="Class.Asset">#REF!</definedName>
    <definedName name="Classification_Factors">#REF!</definedName>
    <definedName name="COMPANY">#REF!</definedName>
    <definedName name="CompanyName">#REF!</definedName>
    <definedName name="ComRounding">#REF!</definedName>
    <definedName name="contr">#REF!</definedName>
    <definedName name="Convention.Deprn">#REF!</definedName>
    <definedName name="Convention.Retire">#REF!</definedName>
    <definedName name="CostsRounding">#REF!</definedName>
    <definedName name="Crap">#REF!</definedName>
    <definedName name="crud">#REF!</definedName>
    <definedName name="CST.Group_ID">#REF!</definedName>
    <definedName name="CST.Project">#REF!</definedName>
    <definedName name="CURR_ASSETS">#REF!</definedName>
    <definedName name="CURR_DIFF">#REF!</definedName>
    <definedName name="CURR_LIABILITIES">#REF!</definedName>
    <definedName name="cwip_base">#REF!</definedName>
    <definedName name="cwip_test">#REF!</definedName>
    <definedName name="date">#REF!</definedName>
    <definedName name="DEF_TAX_ACCTS">#REF!</definedName>
    <definedName name="Depr_Limit" localSheetId="0">#REF!</definedName>
    <definedName name="Depr_Limit">#REF!</definedName>
    <definedName name="Descr">#REF!</definedName>
    <definedName name="Descr.Category">#REF!</definedName>
    <definedName name="DEVNAM" localSheetId="0">#REF!</definedName>
    <definedName name="DEVNAM">#REF!</definedName>
    <definedName name="dfd_chrgs">#REF!</definedName>
    <definedName name="DiscRate">#REF!</definedName>
    <definedName name="DisplayType">#REF!</definedName>
    <definedName name="DOB" localSheetId="0">#REF!</definedName>
    <definedName name="DOB">#REF!</definedName>
    <definedName name="DP1813TB1">#REF!</definedName>
    <definedName name="DP1813TB2">#REF!</definedName>
    <definedName name="DP1814TB1">#REF!</definedName>
    <definedName name="dsfgdfs">#REF!</definedName>
    <definedName name="Eff_Date">#REF!</definedName>
    <definedName name="emit">39449.7698958333</definedName>
    <definedName name="ExpData">#REF!</definedName>
    <definedName name="ExpLoad">#REF!</definedName>
    <definedName name="ExpMth">#REF!</definedName>
    <definedName name="ExpYr">#REF!</definedName>
    <definedName name="Federal_Income_Tax_Rate">#REF!</definedName>
    <definedName name="filename">#REF!</definedName>
    <definedName name="FixedPercent">#REF!</definedName>
    <definedName name="GAM">#REF!</definedName>
    <definedName name="GAM94F">#REF!</definedName>
    <definedName name="GROUP">#REF!</definedName>
    <definedName name="Group_BU" localSheetId="0">#REF!</definedName>
    <definedName name="Group_BU">#REF!</definedName>
    <definedName name="Group_ID">#REF!</definedName>
    <definedName name="Guide_Cls">#REF!</definedName>
    <definedName name="HADDON_HEIGHTS">#REF!</definedName>
    <definedName name="HERSHEY">#REF!</definedName>
    <definedName name="ILLINOIS">#REF!</definedName>
    <definedName name="INDIANA">#REF!</definedName>
    <definedName name="Interest_Expense_Rate">#REF!</definedName>
    <definedName name="ipSexCode">#REF!</definedName>
    <definedName name="IS_FIN">#REF!</definedName>
    <definedName name="IS_PC">#REF!</definedName>
    <definedName name="JOURNAL">#REF!</definedName>
    <definedName name="Lag">#REF!</definedName>
    <definedName name="LAG_CHEM">#REF!</definedName>
    <definedName name="LAG_CUST_ACCTG">#REF!</definedName>
    <definedName name="LAG_FUEL">#REF!</definedName>
    <definedName name="LAG_GENL_OFFICE">#REF!</definedName>
    <definedName name="LAG_GI_OPEB">#REF!</definedName>
    <definedName name="LAG_INCTAX">#REF!</definedName>
    <definedName name="LAG_INS_OTHER">#REF!</definedName>
    <definedName name="LAG_LABOR">#REF!</definedName>
    <definedName name="LAG_LTD">#REF!</definedName>
    <definedName name="LAG_MGMT">#REF!</definedName>
    <definedName name="LAG_MISC">#REF!</definedName>
    <definedName name="LAG_PURCHW">#REF!</definedName>
    <definedName name="LAG_REG_EXP">#REF!</definedName>
    <definedName name="LAG_RENTS">#REF!</definedName>
    <definedName name="LAG_REVENUE">#REF!</definedName>
    <definedName name="LAG_STOCK_E">#REF!</definedName>
    <definedName name="LAG_TAXES_OTHER">#REF!</definedName>
    <definedName name="LANGUE">#REF!</definedName>
    <definedName name="Ledger">#REF!</definedName>
    <definedName name="LEXICON">#REF!</definedName>
    <definedName name="Life" localSheetId="0">#REF!</definedName>
    <definedName name="Life">#REF!</definedName>
    <definedName name="link_out">#REF!</definedName>
    <definedName name="LS">#REF!</definedName>
    <definedName name="LSDiscountRate">#REF!</definedName>
    <definedName name="LYN" localSheetId="0">#REF!</definedName>
    <definedName name="LYN">#REF!</definedName>
    <definedName name="M">#REF!</definedName>
    <definedName name="M_and_5.2">#REF!</definedName>
    <definedName name="M_and_S">#REF!</definedName>
    <definedName name="M_CODE">#REF!</definedName>
    <definedName name="Main">#REF!</definedName>
    <definedName name="master" localSheetId="0">#REF!</definedName>
    <definedName name="master">#REF!</definedName>
    <definedName name="Match_ID">#REF!</definedName>
    <definedName name="MATERIAL">#REF!</definedName>
    <definedName name="Method">#REF!</definedName>
    <definedName name="mitd">39449.814212963</definedName>
    <definedName name="Month">#REF!</definedName>
    <definedName name="name">#REF!</definedName>
    <definedName name="NO_NEI">#REF!</definedName>
    <definedName name="NORTHEAST">#REF!</definedName>
    <definedName name="NvsAnswerCol">"[Drill1]JRNLLAYOUT!$A$4:$A$474"</definedName>
    <definedName name="NvsASD" localSheetId="0">"V2004-12-31"</definedName>
    <definedName name="NvsASD">"V2009-10-31"</definedName>
    <definedName name="NvsAutoDrillOk">"VN"</definedName>
    <definedName name="NvsDateToNumber">"Y"</definedName>
    <definedName name="NvsElapsedTime" localSheetId="0">0.0000231481462833472</definedName>
    <definedName name="NvsElapsedTime">0.000104166661913041</definedName>
    <definedName name="NvsEndTime" localSheetId="0">38685.3682407407</definedName>
    <definedName name="NvsEndTime">39013.6656712963</definedName>
    <definedName name="NvsInstLang">"VENG"</definedName>
    <definedName name="NvsInstSpec" localSheetId="0">"%,LACTUALS,SBAL,FACCOUNT,V70250,FCHARTFIELD2,TDTL_ACCT_PA_REG,NDTL_ACCT_OTHER"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"%,X,RZF..R00B,CZF..C00B"</definedName>
    <definedName name="NvsPanelBusUnit">"V"</definedName>
    <definedName name="NvsPanelEffdt">"V1901-01-01"</definedName>
    <definedName name="NvsPanelSetid">"VSHARE"</definedName>
    <definedName name="NvsParentRef" localSheetId="0">"'[ISREG002 - 00002.xls]Sheet1'!$G$224"</definedName>
    <definedName name="NvsParentRef">"'[ISCOR100 - BU 00027.xls]Sheet1'!$M$38"</definedName>
    <definedName name="NvsReqBU">"V00002"</definedName>
    <definedName name="NvsReqBUOnly">"VY"</definedName>
    <definedName name="NvsStyleNme">"UWThs1.xls"</definedName>
    <definedName name="NvsTransLed">"VN"</definedName>
    <definedName name="NvsTreeASD" localSheetId="0">"V2004-12-31"</definedName>
    <definedName name="NvsTreeASD">"V2009-10-31"</definedName>
    <definedName name="NvsValTbl.ACCOUNT">"GL_ACCOUNT_TBL"</definedName>
    <definedName name="NvsValTbl.BUSINESS_UNIT">"BUS_UNIT_TBL_GL"</definedName>
    <definedName name="NvsValTbl.CHARTFIELD1">"CHARTFIELD1_TBL"</definedName>
    <definedName name="NvsValTbl.CHARTFIELD2">"CHARTFIELD2_TBL"</definedName>
    <definedName name="NvsValTbl.PROJECT_ID">"PROJECT_ID_VW"</definedName>
    <definedName name="NvsValTbl.SCENARIO">"BD_SCENARIO_TBL"</definedName>
    <definedName name="NvsValTbl.UW_COST_TYPE">"UW_COST_TYP_TBL"</definedName>
    <definedName name="o">#REF!</definedName>
    <definedName name="Old_Asset_ID">#REF!</definedName>
    <definedName name="ORCOM">#REF!</definedName>
    <definedName name="PAGE1">#REF!</definedName>
    <definedName name="PAGE2">#REF!</definedName>
    <definedName name="PCALOC">#REF!</definedName>
    <definedName name="PED" localSheetId="0">#REF!</definedName>
    <definedName name="PED">#REF!</definedName>
    <definedName name="PER">#REF!</definedName>
    <definedName name="Percent.DB">#REF!</definedName>
    <definedName name="Percent.Flat">#REF!</definedName>
    <definedName name="PLANT">#REF!</definedName>
    <definedName name="prepays">#REF!</definedName>
    <definedName name="Prepays.2">#REF!</definedName>
    <definedName name="_xlnm.Print_Area" localSheetId="1">'MFR 5.8.A.8 Meters Growth'!$A$1:$L$28</definedName>
    <definedName name="_xlnm.Print_Area" localSheetId="0">'MFR 5.8.A.8 RES'!$A$1:$Y$25</definedName>
    <definedName name="_xlnm.Print_Area">#REF!</definedName>
    <definedName name="Print_Area_MI" localSheetId="0">#REF!</definedName>
    <definedName name="Print_Area_MI">#REF!</definedName>
    <definedName name="_xlnm.Print_Titles">#N/A</definedName>
    <definedName name="PRINT1">#REF!</definedName>
    <definedName name="PrintArea">#REF!</definedName>
    <definedName name="Prior_1A">#REF!</definedName>
    <definedName name="Prior_1B">#REF!</definedName>
    <definedName name="Prior_1C">#REF!</definedName>
    <definedName name="Prior_1D">#REF!</definedName>
    <definedName name="Produced" localSheetId="0">#REF!</definedName>
    <definedName name="Produced">#REF!</definedName>
    <definedName name="Profile_ID">#REF!</definedName>
    <definedName name="Prop_Code">#REF!</definedName>
    <definedName name="Prop_Type">#REF!</definedName>
    <definedName name="PY_ASSETS">#REF!</definedName>
    <definedName name="PY_DIFF">#REF!</definedName>
    <definedName name="PY_LIABILITIES">#REF!</definedName>
    <definedName name="Query.RowCount">24</definedName>
    <definedName name="Query.Source">"UW_HQ_PC_ACTIVITY_LST"</definedName>
    <definedName name="range" localSheetId="0">#REF!</definedName>
    <definedName name="range">#REF!</definedName>
    <definedName name="RBN" localSheetId="0">#REF!</definedName>
    <definedName name="RBN">#REF!</definedName>
    <definedName name="RBU" localSheetId="0">#REF!</definedName>
    <definedName name="RBU">#REF!</definedName>
    <definedName name="Rec_Life">#REF!</definedName>
    <definedName name="REGION_1">#REF!</definedName>
    <definedName name="REGION_2">#REF!</definedName>
    <definedName name="RICHMOND">#REF!</definedName>
    <definedName name="RID" localSheetId="0">#REF!</definedName>
    <definedName name="RID">#REF!</definedName>
    <definedName name="Row.Count">#REF!</definedName>
    <definedName name="RTT">#REF!</definedName>
    <definedName name="RunDate">#REF!</definedName>
    <definedName name="RunTime">#REF!</definedName>
    <definedName name="s">#REF!</definedName>
    <definedName name="sam">#REF!</definedName>
    <definedName name="SCD" localSheetId="0">#REF!</definedName>
    <definedName name="SCD">#REF!</definedName>
    <definedName name="SchE1_P1">#REF!</definedName>
    <definedName name="SchE1_P2">#REF!</definedName>
    <definedName name="SchE1_P3">#REF!</definedName>
    <definedName name="SchE1P1">#REF!</definedName>
    <definedName name="Schedule">#REF!</definedName>
    <definedName name="Schedule_M1">#REF!</definedName>
    <definedName name="Schedule_N1">#REF!</definedName>
    <definedName name="Schedule_N3">#REF!</definedName>
    <definedName name="SCN">#REF!</definedName>
    <definedName name="SECT2">#REF!</definedName>
    <definedName name="SetID">#REF!</definedName>
    <definedName name="SFD" localSheetId="0">#REF!</definedName>
    <definedName name="SFD">#REF!</definedName>
    <definedName name="SFN">#REF!</definedName>
    <definedName name="SFV" localSheetId="0">#REF!</definedName>
    <definedName name="SFV">#REF!</definedName>
    <definedName name="sin">#REF!</definedName>
    <definedName name="SIZE">#REF!</definedName>
    <definedName name="SOUTHEAST">#REF!</definedName>
    <definedName name="SPECIALS">#REF!</definedName>
    <definedName name="SRP">#REF!</definedName>
    <definedName name="STAT01" localSheetId="0">#REF!</definedName>
    <definedName name="STAT01">#REF!</definedName>
    <definedName name="STAT02" localSheetId="0">#REF!</definedName>
    <definedName name="STAT02">#REF!</definedName>
    <definedName name="STAT03" localSheetId="0">#REF!</definedName>
    <definedName name="STAT03">#REF!</definedName>
    <definedName name="State_Tax_Rate">#REF!</definedName>
    <definedName name="stateincometaxrate" localSheetId="0">#REF!</definedName>
    <definedName name="stateincometaxrate">#REF!</definedName>
    <definedName name="Status.Depr" localSheetId="0">#REF!</definedName>
    <definedName name="Status.Depr">#REF!</definedName>
    <definedName name="Stuff">#REF!</definedName>
    <definedName name="sysExpenseLoad">#REF!</definedName>
    <definedName name="sysPlanCode">#REF!</definedName>
    <definedName name="sysValDate">#REF!</definedName>
    <definedName name="TABLE">#REF!</definedName>
    <definedName name="Taggable">#REF!</definedName>
    <definedName name="TAXES_OTHER">#REF!</definedName>
    <definedName name="tempadj1" localSheetId="0">#REF!</definedName>
    <definedName name="tempadj1">#REF!</definedName>
    <definedName name="testyeardate">#REF!</definedName>
    <definedName name="TestYearSwitch">#REF!</definedName>
    <definedName name="Total.Cost" localSheetId="0">#REF!</definedName>
    <definedName name="Total.Cost">#REF!</definedName>
    <definedName name="TP_Footer_Path" hidden="1">"C:\DOCUME~1\kingca\LOCALS~1\Temp\C.NOTEDATA\"</definedName>
    <definedName name="TP_Footer_User" hidden="1">"Kingca"</definedName>
    <definedName name="TP_Footer_Version" hidden="1">"v3.00"</definedName>
    <definedName name="ttt">#REF!</definedName>
    <definedName name="TYPE" localSheetId="0">#REF!</definedName>
    <definedName name="TYPE">#REF!</definedName>
    <definedName name="upis_base_detail">#REF!</definedName>
    <definedName name="upis_base_summary">#REF!</definedName>
    <definedName name="upis_test_detail">#REF!</definedName>
    <definedName name="upis_test_summary">#REF!</definedName>
    <definedName name="v">#REF!</definedName>
    <definedName name="ValDate">#REF!</definedName>
    <definedName name="valpay">#REF!</definedName>
    <definedName name="VariablePercent">#REF!</definedName>
    <definedName name="Visee_2">#REF!</definedName>
    <definedName name="Visee_2A">#REF!</definedName>
    <definedName name="Visee_2B">#REF!</definedName>
    <definedName name="Visee_2C">#REF!</definedName>
    <definedName name="Visee_2D">#REF!</definedName>
    <definedName name="Visee_2E">#REF!</definedName>
    <definedName name="Visee_2F">#REF!</definedName>
    <definedName name="Visee_3A">#REF!</definedName>
    <definedName name="Visee_3B">#REF!</definedName>
    <definedName name="Visee_3C">#REF!</definedName>
    <definedName name="Visee_3D">#REF!</definedName>
    <definedName name="Visee_3E">#REF!</definedName>
    <definedName name="Visee_3F">#REF!</definedName>
    <definedName name="WESTERN">#REF!</definedName>
    <definedName name="Wght_Avg_Cost_of_Capital">#REF!</definedName>
    <definedName name="whatisit">#REF!</definedName>
    <definedName name="witness1">#REF!</definedName>
    <definedName name="witness2">#REF!</definedName>
    <definedName name="X">#REF!</definedName>
    <definedName name="year">#REF!</definedName>
    <definedName name="yeardateplus1">#REF!</definedName>
    <definedName name="yeardateprior1">#REF!</definedName>
    <definedName name="yeardateprior2">#REF!</definedName>
    <definedName name="YY">#REF!</definedName>
    <definedName name="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H18" i="2"/>
  <c r="G18" i="2"/>
  <c r="F18" i="2"/>
  <c r="E18" i="2"/>
  <c r="D18" i="2"/>
  <c r="C18" i="2"/>
  <c r="H17" i="2"/>
  <c r="I17" i="2" s="1"/>
  <c r="K17" i="2" s="1"/>
  <c r="G17" i="2"/>
  <c r="F17" i="2"/>
  <c r="E17" i="2"/>
  <c r="D17" i="2"/>
  <c r="C17" i="2"/>
  <c r="H16" i="2"/>
  <c r="I16" i="2" s="1"/>
  <c r="K16" i="2" s="1"/>
  <c r="G16" i="2"/>
  <c r="F16" i="2"/>
  <c r="E16" i="2"/>
  <c r="D16" i="2"/>
  <c r="C16" i="2"/>
  <c r="H15" i="2"/>
  <c r="G15" i="2"/>
  <c r="F15" i="2"/>
  <c r="E15" i="2"/>
  <c r="I15" i="2" s="1"/>
  <c r="K15" i="2" s="1"/>
  <c r="D15" i="2"/>
  <c r="C15" i="2"/>
  <c r="H14" i="2"/>
  <c r="G14" i="2"/>
  <c r="F14" i="2"/>
  <c r="E14" i="2"/>
  <c r="D14" i="2"/>
  <c r="C14" i="2"/>
  <c r="C19" i="2" s="1"/>
  <c r="U16" i="1"/>
  <c r="P13" i="1"/>
  <c r="O13" i="1"/>
  <c r="P12" i="1"/>
  <c r="O12" i="1"/>
  <c r="Q12" i="1" s="1"/>
  <c r="P11" i="1"/>
  <c r="O11" i="1"/>
  <c r="P10" i="1"/>
  <c r="P14" i="1" s="1"/>
  <c r="U8" i="1" s="1"/>
  <c r="O10" i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13" i="1" l="1"/>
  <c r="Q11" i="1"/>
  <c r="Q10" i="1"/>
  <c r="Q14" i="1" s="1"/>
  <c r="U10" i="1" s="1"/>
  <c r="U12" i="1" s="1"/>
  <c r="U17" i="1" s="1"/>
  <c r="F19" i="2"/>
  <c r="G19" i="2"/>
  <c r="I18" i="2"/>
  <c r="K18" i="2" s="1"/>
  <c r="H19" i="2"/>
  <c r="D19" i="2"/>
  <c r="E19" i="2"/>
  <c r="I14" i="2"/>
  <c r="K14" i="2" s="1"/>
  <c r="K19" i="2" s="1"/>
  <c r="I19" i="2" l="1"/>
  <c r="U22" i="1"/>
  <c r="U21" i="1"/>
  <c r="U23" i="1" s="1"/>
</calcChain>
</file>

<file path=xl/sharedStrings.xml><?xml version="1.0" encoding="utf-8"?>
<sst xmlns="http://schemas.openxmlformats.org/spreadsheetml/2006/main" count="63" uniqueCount="51">
  <si>
    <t>Residential Water Consumption Trend</t>
  </si>
  <si>
    <t>Baseload</t>
  </si>
  <si>
    <t>WITHOUT 2020 CONSUMPTION AND METER GROWTH</t>
  </si>
  <si>
    <t>AS FILED</t>
  </si>
  <si>
    <t>YR</t>
  </si>
  <si>
    <t>Jan.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</si>
  <si>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</si>
  <si>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</si>
  <si>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</si>
  <si>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</si>
  <si>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</si>
  <si>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</si>
  <si>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</si>
  <si>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</si>
  <si>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</si>
  <si>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</si>
  <si>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</si>
  <si>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Usage </t>
  </si>
  <si>
    <t>Base Usage (Jan-Apr)</t>
  </si>
  <si>
    <t>Over Base Col 13- Col 14</t>
  </si>
  <si>
    <t xml:space="preserve"> Residential Class Projection (4 Years History)</t>
  </si>
  <si>
    <t xml:space="preserve"> Residential Class Projection (5 Years History)</t>
  </si>
  <si>
    <t>Trend 5 years Base Usage</t>
  </si>
  <si>
    <t>Add: Avg. Excess over Base</t>
  </si>
  <si>
    <t>Normalized AVG. Usage</t>
  </si>
  <si>
    <t>Trend</t>
  </si>
  <si>
    <t>Average</t>
  </si>
  <si>
    <t>Mtrs</t>
  </si>
  <si>
    <t>Consumption Projected MGL</t>
  </si>
  <si>
    <t>BLK1</t>
  </si>
  <si>
    <t>BLK2</t>
  </si>
  <si>
    <t xml:space="preserve">Actual Average Meters at </t>
  </si>
  <si>
    <t>Projected (1)</t>
  </si>
  <si>
    <t>Line</t>
  </si>
  <si>
    <t>December</t>
  </si>
  <si>
    <t>Growth</t>
  </si>
  <si>
    <t>Equivalent Meters</t>
  </si>
  <si>
    <t>Projected</t>
  </si>
  <si>
    <t>No.</t>
  </si>
  <si>
    <t>Meter Size</t>
  </si>
  <si>
    <t>Total</t>
  </si>
  <si>
    <t>Number of Meters per Revenue Class</t>
  </si>
  <si>
    <t>Residential</t>
  </si>
  <si>
    <t>Commercial</t>
  </si>
  <si>
    <t>Industrial</t>
  </si>
  <si>
    <t>Public Authority</t>
  </si>
  <si>
    <t>Resale</t>
  </si>
  <si>
    <t>Notes:</t>
  </si>
  <si>
    <t>[1]</t>
  </si>
  <si>
    <t>2021-2024</t>
  </si>
  <si>
    <t>Projection is based on a 3-year average growth from  years 2021-2024.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</si>
</sst>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?_);_(@_)"/>
    <numFmt numFmtId="166" formatCode="0.000"/>
    <numFmt numFmtId="167" formatCode="_(* #,##0.0_);_(* \(#,##0.0\);_(* &quot;-&quot;??_);_(@_)"/>
    <numFmt numFmtId="168" formatCode="[$-409]mmmm\-yy;@"/>
    <numFmt numFmtId="170" formatCode="0_);\(0\)"/>
  </numFmts>
  <fonts count="1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4"/>
    <xf numFmtId="0" fontId="4" fillId="0" borderId="0" xfId="5" applyFont="1" applyAlignment="1">
      <alignment horizontal="center"/>
    </xf>
    <xf numFmtId="0" fontId="4" fillId="0" borderId="0" xfId="4" applyAlignment="1">
      <alignment horizontal="center"/>
    </xf>
    <xf numFmtId="0" fontId="4" fillId="0" borderId="1" xfId="4" applyBorder="1" applyAlignment="1">
      <alignment horizontal="center"/>
    </xf>
    <xf numFmtId="0" fontId="4" fillId="0" borderId="0" xfId="6" applyAlignment="1">
      <alignment horizontal="center"/>
    </xf>
    <xf numFmtId="0" fontId="4" fillId="0" borderId="0" xfId="4" applyAlignment="1">
      <alignment horizontal="center"/>
    </xf>
    <xf numFmtId="164" fontId="6" fillId="0" borderId="0" xfId="7" applyNumberFormat="1" applyFont="1" applyFill="1" applyBorder="1" applyAlignment="1">
      <alignment horizontal="center"/>
    </xf>
    <xf numFmtId="164" fontId="6" fillId="0" borderId="0" xfId="7" applyNumberFormat="1" applyFont="1" applyAlignment="1">
      <alignment horizontal="center"/>
    </xf>
    <xf numFmtId="3" fontId="4" fillId="0" borderId="1" xfId="8" applyNumberFormat="1" applyBorder="1" applyAlignment="1">
      <alignment horizontal="center"/>
    </xf>
    <xf numFmtId="41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0" fontId="7" fillId="0" borderId="2" xfId="3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4" fillId="0" borderId="2" xfId="4" applyBorder="1" applyAlignment="1">
      <alignment horizontal="center"/>
    </xf>
    <xf numFmtId="37" fontId="4" fillId="0" borderId="3" xfId="8" applyNumberFormat="1" applyBorder="1" applyAlignment="1">
      <alignment horizontal="center"/>
    </xf>
    <xf numFmtId="37" fontId="4" fillId="0" borderId="0" xfId="8" applyNumberFormat="1" applyAlignment="1">
      <alignment horizontal="center"/>
    </xf>
    <xf numFmtId="0" fontId="4" fillId="0" borderId="0" xfId="9" applyNumberFormat="1" applyFont="1" applyFill="1" applyBorder="1" applyAlignment="1">
      <alignment horizontal="center"/>
    </xf>
    <xf numFmtId="0" fontId="4" fillId="0" borderId="5" xfId="9" applyNumberFormat="1" applyFont="1" applyFill="1" applyBorder="1" applyAlignment="1">
      <alignment horizontal="center"/>
    </xf>
    <xf numFmtId="0" fontId="4" fillId="0" borderId="6" xfId="4" applyBorder="1" applyAlignment="1">
      <alignment horizontal="center"/>
    </xf>
    <xf numFmtId="0" fontId="4" fillId="0" borderId="5" xfId="4" applyBorder="1" applyAlignment="1">
      <alignment horizontal="center"/>
    </xf>
    <xf numFmtId="165" fontId="3" fillId="0" borderId="0" xfId="3" applyNumberFormat="1" applyFont="1"/>
    <xf numFmtId="43" fontId="3" fillId="0" borderId="5" xfId="0" applyNumberFormat="1" applyFont="1" applyBorder="1"/>
    <xf numFmtId="43" fontId="3" fillId="0" borderId="0" xfId="0" applyNumberFormat="1" applyFont="1"/>
    <xf numFmtId="165" fontId="3" fillId="0" borderId="6" xfId="0" applyNumberFormat="1" applyFont="1" applyBorder="1"/>
    <xf numFmtId="43" fontId="4" fillId="0" borderId="0" xfId="10" applyNumberFormat="1" applyAlignment="1">
      <alignment horizontal="center"/>
    </xf>
    <xf numFmtId="165" fontId="4" fillId="0" borderId="0" xfId="8" applyNumberFormat="1" applyAlignment="1">
      <alignment horizontal="center"/>
    </xf>
    <xf numFmtId="165" fontId="4" fillId="0" borderId="0" xfId="9" applyNumberFormat="1" applyFont="1" applyFill="1" applyBorder="1" applyAlignment="1">
      <alignment horizontal="center"/>
    </xf>
    <xf numFmtId="164" fontId="3" fillId="0" borderId="5" xfId="3" applyNumberFormat="1" applyFont="1" applyBorder="1"/>
    <xf numFmtId="164" fontId="3" fillId="0" borderId="0" xfId="3" applyNumberFormat="1" applyFont="1"/>
    <xf numFmtId="164" fontId="3" fillId="0" borderId="6" xfId="3" applyNumberFormat="1" applyFont="1" applyBorder="1"/>
    <xf numFmtId="165" fontId="3" fillId="0" borderId="6" xfId="3" applyNumberFormat="1" applyFont="1" applyBorder="1"/>
    <xf numFmtId="44" fontId="3" fillId="0" borderId="5" xfId="3" applyNumberFormat="1" applyFont="1" applyBorder="1"/>
    <xf numFmtId="44" fontId="3" fillId="0" borderId="0" xfId="3" applyNumberFormat="1" applyFont="1"/>
    <xf numFmtId="44" fontId="3" fillId="0" borderId="6" xfId="3" applyNumberFormat="1" applyFont="1" applyBorder="1"/>
    <xf numFmtId="165" fontId="3" fillId="0" borderId="7" xfId="3" applyNumberFormat="1" applyFont="1" applyBorder="1"/>
    <xf numFmtId="0" fontId="7" fillId="0" borderId="5" xfId="3" applyFont="1" applyBorder="1"/>
    <xf numFmtId="0" fontId="7" fillId="0" borderId="0" xfId="3" applyFont="1"/>
    <xf numFmtId="0" fontId="7" fillId="0" borderId="6" xfId="3" applyFont="1" applyBorder="1"/>
    <xf numFmtId="165" fontId="9" fillId="0" borderId="0" xfId="4" applyNumberFormat="1" applyFont="1" applyAlignment="1">
      <alignment horizontal="center"/>
    </xf>
    <xf numFmtId="166" fontId="7" fillId="0" borderId="0" xfId="3" applyNumberFormat="1" applyFont="1"/>
    <xf numFmtId="0" fontId="4" fillId="0" borderId="5" xfId="4" applyBorder="1"/>
    <xf numFmtId="167" fontId="4" fillId="0" borderId="6" xfId="4" applyNumberFormat="1" applyBorder="1"/>
    <xf numFmtId="167" fontId="4" fillId="0" borderId="0" xfId="4" applyNumberFormat="1" applyAlignment="1">
      <alignment horizontal="center"/>
    </xf>
    <xf numFmtId="167" fontId="4" fillId="0" borderId="0" xfId="9" applyNumberFormat="1" applyFont="1" applyFill="1" applyBorder="1" applyAlignment="1">
      <alignment horizontal="center"/>
    </xf>
    <xf numFmtId="167" fontId="4" fillId="0" borderId="5" xfId="4" applyNumberFormat="1" applyBorder="1"/>
    <xf numFmtId="0" fontId="4" fillId="0" borderId="6" xfId="4" applyBorder="1"/>
    <xf numFmtId="164" fontId="4" fillId="0" borderId="6" xfId="1" applyNumberFormat="1" applyFont="1" applyFill="1" applyBorder="1"/>
    <xf numFmtId="167" fontId="4" fillId="0" borderId="0" xfId="9" applyNumberFormat="1" applyFont="1" applyFill="1" applyBorder="1"/>
    <xf numFmtId="2" fontId="4" fillId="0" borderId="8" xfId="4" applyNumberFormat="1" applyBorder="1"/>
    <xf numFmtId="0" fontId="4" fillId="0" borderId="1" xfId="4" applyBorder="1"/>
    <xf numFmtId="164" fontId="4" fillId="0" borderId="9" xfId="11" applyNumberFormat="1" applyFont="1" applyFill="1" applyBorder="1"/>
    <xf numFmtId="2" fontId="4" fillId="0" borderId="0" xfId="4" applyNumberFormat="1"/>
    <xf numFmtId="164" fontId="4" fillId="0" borderId="0" xfId="11" applyNumberFormat="1" applyFont="1" applyFill="1" applyBorder="1"/>
    <xf numFmtId="10" fontId="4" fillId="0" borderId="0" xfId="4" applyNumberFormat="1"/>
    <xf numFmtId="164" fontId="4" fillId="0" borderId="0" xfId="1" applyNumberFormat="1" applyFont="1"/>
    <xf numFmtId="10" fontId="4" fillId="0" borderId="0" xfId="2" applyNumberFormat="1" applyFont="1"/>
    <xf numFmtId="164" fontId="4" fillId="0" borderId="1" xfId="1" applyNumberFormat="1" applyFont="1" applyBorder="1"/>
    <xf numFmtId="164" fontId="4" fillId="0" borderId="0" xfId="4" applyNumberForma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8" fontId="13" fillId="0" borderId="14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/>
    <xf numFmtId="0" fontId="4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0" fillId="0" borderId="0" xfId="0" applyFont="1"/>
    <xf numFmtId="164" fontId="4" fillId="0" borderId="0" xfId="1" applyNumberFormat="1" applyFont="1" applyBorder="1"/>
    <xf numFmtId="164" fontId="4" fillId="0" borderId="0" xfId="1" applyNumberFormat="1" applyFont="1" applyFill="1"/>
    <xf numFmtId="164" fontId="11" fillId="0" borderId="14" xfId="0" applyNumberFormat="1" applyFont="1" applyBorder="1"/>
    <xf numFmtId="164" fontId="11" fillId="0" borderId="18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14" fillId="0" borderId="0" xfId="0" applyFont="1"/>
    <xf numFmtId="0" fontId="11" fillId="0" borderId="14" xfId="0" applyFont="1" applyBorder="1"/>
    <xf numFmtId="164" fontId="4" fillId="2" borderId="0" xfId="1" applyNumberFormat="1" applyFont="1" applyFill="1" applyBorder="1"/>
    <xf numFmtId="164" fontId="11" fillId="0" borderId="0" xfId="1" applyNumberFormat="1" applyFont="1" applyFill="1" applyBorder="1"/>
    <xf numFmtId="164" fontId="4" fillId="2" borderId="1" xfId="1" applyNumberFormat="1" applyFont="1" applyFill="1" applyBorder="1"/>
    <xf numFmtId="164" fontId="4" fillId="0" borderId="9" xfId="1" applyNumberFormat="1" applyFont="1" applyFill="1" applyBorder="1"/>
    <xf numFmtId="164" fontId="11" fillId="0" borderId="1" xfId="1" applyNumberFormat="1" applyFont="1" applyFill="1" applyBorder="1"/>
    <xf numFmtId="164" fontId="4" fillId="0" borderId="14" xfId="1" applyNumberFormat="1" applyFont="1" applyBorder="1"/>
    <xf numFmtId="170" fontId="11" fillId="0" borderId="0" xfId="0" applyNumberFormat="1" applyFont="1"/>
    <xf numFmtId="0" fontId="11" fillId="0" borderId="0" xfId="0" applyFont="1" applyFill="1"/>
    <xf numFmtId="164" fontId="11" fillId="0" borderId="0" xfId="0" applyNumberFormat="1" applyFont="1" applyFill="1"/>
    <xf numFmtId="0" fontId="10" fillId="0" borderId="0" xfId="0" applyFont="1" applyAlignment="1">
      <alignment horizontal="right"/>
    </xf>
    <xf numFmtId="0" fontId="3" fillId="0" borderId="0" xfId="3" applyFont="1" applyAlignment="1"/>
    <xf numFmtId="0" fontId="13" fillId="0" borderId="17" xfId="0" applyFont="1" applyFill="1" applyBorder="1" applyAlignment="1">
      <alignment horizontal="center"/>
    </xf>
  </cellXfs>
  <cellStyles count="12">
    <cellStyle name="Comma" xfId="1" builtinId="3"/>
    <cellStyle name="Comma 2 2" xfId="9" xr:uid="{93DF5ACE-3EF1-4000-B6A9-427643D178A1}"/>
    <cellStyle name="Comma 3" xfId="11" xr:uid="{874C3D71-D37C-4197-A56E-1F65DCCBE998}"/>
    <cellStyle name="Comma 4" xfId="7" xr:uid="{23E1B18E-8D68-4FC9-A7FF-B5CA7FAC06E0}"/>
    <cellStyle name="Normal" xfId="0" builtinId="0"/>
    <cellStyle name="Normal 2 2" xfId="10" xr:uid="{01BF1270-C789-4724-A5BC-84BF1C0C7BDB}"/>
    <cellStyle name="Normal 3 2" xfId="5" xr:uid="{C9CA6B54-EA9D-4101-8295-A70B8855B6A7}"/>
    <cellStyle name="Normal 5" xfId="3" xr:uid="{9E9F9C51-C043-4DE1-B698-A19F167D2D4B}"/>
    <cellStyle name="Normal_2+4-customer count-usage-five years" xfId="8" xr:uid="{537F9CF8-6B08-4CCC-8B1A-14F22FDDDF25}"/>
    <cellStyle name="Normal_Customer Growth Adj 2" xfId="6" xr:uid="{AA8AB424-E307-4B39-8D2B-ABD9726A15BE}"/>
    <cellStyle name="Normal_customer-rev-stats 2001-2005 (2)" xfId="4" xr:uid="{13407F52-57D3-4CC9-975C-60C239B0C8D4}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abella\Documents\RI%20Rate%20Case%202025\Data%20Requests\Exh%202%20VWRI%202025%20Revenues%20PUC1-6%20excl%202020%20from%20RES%20consumption.xlsx" TargetMode="External"/><Relationship Id="rId1" Type="http://schemas.openxmlformats.org/officeDocument/2006/relationships/externalLinkPath" Target="file:///C:\Users\jlabella\Documents\RI%20Rate%20Case%202025\Data%20Requests\Exh%202%20VWRI%202025%20Revenues%20PUC1-6%20excl%202020%20from%20RES%20consump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h P2 Sch 1"/>
      <sheetName val="Exh 2 Sch 2"/>
      <sheetName val="MFR 5.8.A.8 current rates"/>
      <sheetName val="MFR 5.8.A.8 proposed rates"/>
      <sheetName val="MFR 5.8.A.8 Meters Growth"/>
      <sheetName val="MFR 5.8.A.8 Fire Proj "/>
      <sheetName val="MFR 5.8.A.8 RES"/>
      <sheetName val="MFR 5.8.A.8 COM IND PA RSL "/>
      <sheetName val="MFR 5.8.A.8 Misc"/>
      <sheetName val="MFR 5.8.A.8 Turn On Off"/>
      <sheetName val="MFR 5.8.A.8 Consumption &amp; Mtrs"/>
      <sheetName val="MFR 5.8.A.9 bill avge"/>
    </sheetNames>
    <sheetDataSet>
      <sheetData sheetId="0"/>
      <sheetData sheetId="1"/>
      <sheetData sheetId="2"/>
      <sheetData sheetId="3"/>
      <sheetData sheetId="4">
        <row r="43">
          <cell r="K43">
            <v>7967</v>
          </cell>
        </row>
      </sheetData>
      <sheetData sheetId="5"/>
      <sheetData sheetId="6"/>
      <sheetData sheetId="7"/>
      <sheetData sheetId="8"/>
      <sheetData sheetId="9"/>
      <sheetData sheetId="10">
        <row r="18">
          <cell r="N18">
            <v>7642.916666666667</v>
          </cell>
        </row>
        <row r="19">
          <cell r="N19">
            <v>689.16666666666663</v>
          </cell>
        </row>
        <row r="20">
          <cell r="N20">
            <v>9</v>
          </cell>
        </row>
        <row r="21">
          <cell r="N21">
            <v>88.333333333333329</v>
          </cell>
        </row>
        <row r="22">
          <cell r="N22">
            <v>1</v>
          </cell>
        </row>
        <row r="47">
          <cell r="N47">
            <v>7701.666666666667</v>
          </cell>
        </row>
        <row r="48">
          <cell r="N48">
            <v>690.16666666666663</v>
          </cell>
        </row>
        <row r="49">
          <cell r="N49">
            <v>9</v>
          </cell>
        </row>
        <row r="50">
          <cell r="N50">
            <v>90.5</v>
          </cell>
        </row>
        <row r="51">
          <cell r="N51">
            <v>1</v>
          </cell>
        </row>
        <row r="76">
          <cell r="N76">
            <v>7767.5</v>
          </cell>
        </row>
        <row r="77">
          <cell r="N77">
            <v>688</v>
          </cell>
        </row>
        <row r="78">
          <cell r="N78">
            <v>9</v>
          </cell>
        </row>
        <row r="79">
          <cell r="N79">
            <v>89.916666666666671</v>
          </cell>
        </row>
        <row r="80">
          <cell r="N80">
            <v>1</v>
          </cell>
        </row>
        <row r="105">
          <cell r="N105">
            <v>7837.25</v>
          </cell>
        </row>
        <row r="106">
          <cell r="N106">
            <v>690.58333333333337</v>
          </cell>
        </row>
        <row r="107">
          <cell r="N107">
            <v>9</v>
          </cell>
        </row>
        <row r="108">
          <cell r="N108">
            <v>90.333333333333329</v>
          </cell>
        </row>
        <row r="109">
          <cell r="N109">
            <v>1</v>
          </cell>
        </row>
        <row r="134">
          <cell r="N134">
            <v>7869.25</v>
          </cell>
        </row>
        <row r="135">
          <cell r="N135">
            <v>689.33333333333337</v>
          </cell>
        </row>
        <row r="136">
          <cell r="N136">
            <v>9</v>
          </cell>
        </row>
        <row r="137">
          <cell r="N137">
            <v>89.75</v>
          </cell>
        </row>
        <row r="138">
          <cell r="N138">
            <v>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6BED-5AEC-4622-8F9E-925754B3CE99}">
  <sheetPr>
    <tabColor rgb="FF0070C0"/>
  </sheetPr>
  <dimension ref="A1:Y23"/>
  <sheetViews>
    <sheetView tabSelected="1" zoomScale="120" zoomScaleNormal="120" workbookViewId="0">
      <selection activeCell="F17" sqref="F17"/>
    </sheetView>
  </sheetViews>
  <sheetFormatPr defaultColWidth="9.140625" defaultRowHeight="15.75" customHeight="1" x14ac:dyDescent="0.2"/>
  <cols>
    <col min="1" max="1" width="5.28515625" style="1" customWidth="1"/>
    <col min="2" max="2" width="9.140625" style="1" customWidth="1"/>
    <col min="3" max="9" width="6.28515625" style="1" bestFit="1" customWidth="1"/>
    <col min="10" max="10" width="7.28515625" style="1" customWidth="1"/>
    <col min="11" max="14" width="6.28515625" style="1" bestFit="1" customWidth="1"/>
    <col min="15" max="15" width="7.28515625" style="1" bestFit="1" customWidth="1"/>
    <col min="16" max="16" width="8.85546875" style="1" customWidth="1"/>
    <col min="17" max="17" width="13.85546875" style="1" customWidth="1"/>
    <col min="18" max="18" width="1" style="1" customWidth="1"/>
    <col min="19" max="19" width="27.28515625" style="1" customWidth="1"/>
    <col min="20" max="20" width="7.85546875" style="1" bestFit="1" customWidth="1"/>
    <col min="21" max="21" width="13.42578125" style="1" customWidth="1"/>
    <col min="22" max="22" width="1.5703125" style="1" customWidth="1"/>
    <col min="23" max="23" width="29.140625" style="1" customWidth="1"/>
    <col min="24" max="24" width="7.5703125" style="1" bestFit="1" customWidth="1"/>
    <col min="25" max="25" width="10.28515625" style="1" customWidth="1"/>
    <col min="26" max="16384" width="9.140625" style="1"/>
  </cols>
  <sheetData>
    <row r="1" spans="1:25" ht="15.7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5" ht="15.7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5" ht="15.7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5" ht="12.75" x14ac:dyDescent="0.2">
      <c r="S5" s="4" t="s">
        <v>2</v>
      </c>
      <c r="T5" s="4"/>
      <c r="U5" s="4"/>
      <c r="W5" s="4" t="s">
        <v>3</v>
      </c>
      <c r="X5" s="4"/>
      <c r="Y5" s="4"/>
    </row>
    <row r="6" spans="1:25" ht="38.25" x14ac:dyDescent="0.2">
      <c r="A6" s="5"/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7" t="s">
        <v>14</v>
      </c>
      <c r="M6" s="7" t="s">
        <v>15</v>
      </c>
      <c r="N6" s="7" t="s">
        <v>16</v>
      </c>
      <c r="O6" s="9" t="s">
        <v>17</v>
      </c>
      <c r="P6" s="10" t="s">
        <v>18</v>
      </c>
      <c r="Q6" s="11" t="s">
        <v>19</v>
      </c>
      <c r="R6" s="12"/>
      <c r="S6" s="13" t="s">
        <v>20</v>
      </c>
      <c r="T6" s="14"/>
      <c r="U6" s="15"/>
      <c r="W6" s="13" t="s">
        <v>21</v>
      </c>
      <c r="X6" s="14"/>
      <c r="Y6" s="15"/>
    </row>
    <row r="7" spans="1:25" ht="15.75" customHeight="1" x14ac:dyDescent="0.2">
      <c r="A7" s="5"/>
      <c r="B7" s="16"/>
      <c r="C7" s="17">
        <v>-1</v>
      </c>
      <c r="D7" s="17">
        <f>+C7-1</f>
        <v>-2</v>
      </c>
      <c r="E7" s="17">
        <f t="shared" ref="E7:Q7" si="0">+D7-1</f>
        <v>-3</v>
      </c>
      <c r="F7" s="17">
        <f t="shared" si="0"/>
        <v>-4</v>
      </c>
      <c r="G7" s="17">
        <f t="shared" si="0"/>
        <v>-5</v>
      </c>
      <c r="H7" s="17">
        <f t="shared" si="0"/>
        <v>-6</v>
      </c>
      <c r="I7" s="17">
        <f t="shared" si="0"/>
        <v>-7</v>
      </c>
      <c r="J7" s="17">
        <f t="shared" si="0"/>
        <v>-8</v>
      </c>
      <c r="K7" s="17">
        <f t="shared" si="0"/>
        <v>-9</v>
      </c>
      <c r="L7" s="17">
        <f t="shared" si="0"/>
        <v>-10</v>
      </c>
      <c r="M7" s="17">
        <f t="shared" si="0"/>
        <v>-11</v>
      </c>
      <c r="N7" s="17">
        <f t="shared" si="0"/>
        <v>-12</v>
      </c>
      <c r="O7" s="18">
        <f t="shared" si="0"/>
        <v>-13</v>
      </c>
      <c r="P7" s="18">
        <f t="shared" si="0"/>
        <v>-14</v>
      </c>
      <c r="Q7" s="18">
        <f t="shared" si="0"/>
        <v>-15</v>
      </c>
      <c r="R7" s="18"/>
      <c r="S7" s="20"/>
      <c r="T7" s="19"/>
      <c r="U7" s="21"/>
      <c r="W7" s="20"/>
      <c r="X7" s="19"/>
      <c r="Y7" s="21"/>
    </row>
    <row r="8" spans="1:25" ht="15.75" customHeight="1" x14ac:dyDescent="0.2">
      <c r="A8" s="5"/>
      <c r="B8" s="2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23"/>
      <c r="Q8" s="23"/>
      <c r="R8" s="19"/>
      <c r="S8" s="24" t="s">
        <v>22</v>
      </c>
      <c r="T8" s="25"/>
      <c r="U8" s="26">
        <f>+P14</f>
        <v>2.5166391811030167</v>
      </c>
      <c r="W8" s="24" t="s">
        <v>22</v>
      </c>
      <c r="X8" s="25"/>
      <c r="Y8" s="26">
        <v>2.6367888999755564</v>
      </c>
    </row>
    <row r="9" spans="1:25" ht="15.75" customHeight="1" x14ac:dyDescent="0.2">
      <c r="A9" s="6"/>
      <c r="B9" s="2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3"/>
      <c r="Q9" s="23"/>
      <c r="R9" s="29"/>
      <c r="S9" s="30"/>
      <c r="T9" s="31"/>
      <c r="U9" s="32"/>
      <c r="W9" s="30"/>
      <c r="X9" s="31"/>
      <c r="Y9" s="32"/>
    </row>
    <row r="10" spans="1:25" ht="15.75" customHeight="1" x14ac:dyDescent="0.2">
      <c r="A10" s="6">
        <v>1</v>
      </c>
      <c r="B10" s="22">
        <v>2021</v>
      </c>
      <c r="C10" s="27">
        <v>3.1609853403141361</v>
      </c>
      <c r="D10" s="27">
        <v>3.2165958115183244</v>
      </c>
      <c r="E10" s="27">
        <v>3.255246732880293</v>
      </c>
      <c r="F10" s="27">
        <v>3.293575221238938</v>
      </c>
      <c r="G10" s="27">
        <v>3.5955011020355245</v>
      </c>
      <c r="H10" s="27">
        <v>5.2743440776699027</v>
      </c>
      <c r="I10" s="27">
        <v>6.2228221906116641</v>
      </c>
      <c r="J10" s="27">
        <v>6.6136455696202532</v>
      </c>
      <c r="K10" s="27">
        <v>6.5925227272727271</v>
      </c>
      <c r="L10" s="27">
        <v>4.9175828379426214</v>
      </c>
      <c r="M10" s="27">
        <v>4.1781281452658883</v>
      </c>
      <c r="N10" s="27">
        <v>3.3180537732173012</v>
      </c>
      <c r="O10" s="28">
        <f t="shared" ref="O10:O14" si="1">AVERAGE(C10:N10)</f>
        <v>4.4699169607989644</v>
      </c>
      <c r="P10" s="23">
        <f t="shared" ref="P10:P13" si="2">(C10+D10+E10+F10)/4</f>
        <v>3.2316007764879231</v>
      </c>
      <c r="Q10" s="23">
        <f t="shared" ref="Q10:Q12" si="3">ROUND((O10-P10),3)</f>
        <v>1.238</v>
      </c>
      <c r="R10" s="29"/>
      <c r="S10" s="30" t="s">
        <v>23</v>
      </c>
      <c r="T10" s="31"/>
      <c r="U10" s="33">
        <f>+Q14</f>
        <v>1.17625</v>
      </c>
      <c r="W10" s="30" t="s">
        <v>23</v>
      </c>
      <c r="X10" s="31"/>
      <c r="Y10" s="33">
        <v>1.2331999999999999</v>
      </c>
    </row>
    <row r="11" spans="1:25" ht="15.75" customHeight="1" x14ac:dyDescent="0.2">
      <c r="A11" s="6">
        <v>2</v>
      </c>
      <c r="B11" s="22">
        <v>2022</v>
      </c>
      <c r="C11" s="27">
        <v>3.2367310542051215</v>
      </c>
      <c r="D11" s="27">
        <v>2.9745188262788886</v>
      </c>
      <c r="E11" s="27">
        <v>2.8515013620443637</v>
      </c>
      <c r="F11" s="27">
        <v>2.9300051719679336</v>
      </c>
      <c r="G11" s="27">
        <v>3.2794848016486347</v>
      </c>
      <c r="H11" s="27">
        <v>4.4279065708418894</v>
      </c>
      <c r="I11" s="27">
        <v>5.348209582372534</v>
      </c>
      <c r="J11" s="27">
        <v>7.0100964317687691</v>
      </c>
      <c r="K11" s="27">
        <v>5.9631371545547589</v>
      </c>
      <c r="L11" s="27">
        <v>4.583260986547085</v>
      </c>
      <c r="M11" s="27">
        <v>3.9511762742328926</v>
      </c>
      <c r="N11" s="27">
        <v>3.0099766096902711</v>
      </c>
      <c r="O11" s="28">
        <f t="shared" si="1"/>
        <v>4.1305004021794289</v>
      </c>
      <c r="P11" s="23">
        <f t="shared" si="2"/>
        <v>2.9981891036240764</v>
      </c>
      <c r="Q11" s="23">
        <f t="shared" si="3"/>
        <v>1.1319999999999999</v>
      </c>
      <c r="R11" s="29"/>
      <c r="S11" s="34"/>
      <c r="T11" s="35"/>
      <c r="U11" s="36"/>
      <c r="W11" s="34"/>
      <c r="X11" s="35"/>
      <c r="Y11" s="36"/>
    </row>
    <row r="12" spans="1:25" ht="15.75" customHeight="1" thickBot="1" x14ac:dyDescent="0.25">
      <c r="A12" s="6">
        <v>3</v>
      </c>
      <c r="B12" s="22">
        <v>2023</v>
      </c>
      <c r="C12" s="27">
        <v>3.3010861403959884</v>
      </c>
      <c r="D12" s="27">
        <v>2.7391725379274878</v>
      </c>
      <c r="E12" s="27">
        <v>2.8247423580786024</v>
      </c>
      <c r="F12" s="27">
        <v>2.7270314819554642</v>
      </c>
      <c r="G12" s="27">
        <v>3.149433558415085</v>
      </c>
      <c r="H12" s="27">
        <v>4.6199272634791466</v>
      </c>
      <c r="I12" s="27">
        <v>5.6617992376111816</v>
      </c>
      <c r="J12" s="27">
        <v>6.0355632855147894</v>
      </c>
      <c r="K12" s="27">
        <v>5.9991858901154682</v>
      </c>
      <c r="L12" s="27">
        <v>5.0389079365079361</v>
      </c>
      <c r="M12" s="27">
        <v>3.8160968893421718</v>
      </c>
      <c r="N12" s="27">
        <v>3.3232557783169452</v>
      </c>
      <c r="O12" s="28">
        <f t="shared" si="1"/>
        <v>4.1030168631383557</v>
      </c>
      <c r="P12" s="23">
        <f t="shared" si="2"/>
        <v>2.8980081295893858</v>
      </c>
      <c r="Q12" s="23">
        <f t="shared" si="3"/>
        <v>1.2050000000000001</v>
      </c>
      <c r="R12" s="29"/>
      <c r="S12" s="34" t="s">
        <v>24</v>
      </c>
      <c r="T12" s="35"/>
      <c r="U12" s="37">
        <f>+U8+U10</f>
        <v>3.6928891811030167</v>
      </c>
      <c r="W12" s="34" t="s">
        <v>24</v>
      </c>
      <c r="X12" s="35"/>
      <c r="Y12" s="37">
        <v>3.8699888999755565</v>
      </c>
    </row>
    <row r="13" spans="1:25" ht="15.75" customHeight="1" thickTop="1" x14ac:dyDescent="0.2">
      <c r="A13" s="6">
        <v>4</v>
      </c>
      <c r="B13" s="22">
        <v>2024</v>
      </c>
      <c r="C13" s="27">
        <v>3.0342674507798515</v>
      </c>
      <c r="D13" s="27">
        <v>2.8131574772930787</v>
      </c>
      <c r="E13" s="27">
        <v>2.804139570552147</v>
      </c>
      <c r="F13" s="27">
        <v>2.6190011472275332</v>
      </c>
      <c r="G13" s="27">
        <v>3.0064302576469091</v>
      </c>
      <c r="H13" s="27">
        <v>3.7044576786619361</v>
      </c>
      <c r="I13" s="27">
        <v>4.9558789260385003</v>
      </c>
      <c r="J13" s="27">
        <v>6.1175206988226369</v>
      </c>
      <c r="K13" s="27">
        <v>5.5587483234214856</v>
      </c>
      <c r="L13" s="27">
        <v>5.216788967611337</v>
      </c>
      <c r="M13" s="27">
        <v>4.1637938824723948</v>
      </c>
      <c r="N13" s="27">
        <v>3.3773563714902806</v>
      </c>
      <c r="O13" s="28">
        <f t="shared" si="1"/>
        <v>3.9476283960015075</v>
      </c>
      <c r="P13" s="23">
        <f t="shared" si="2"/>
        <v>2.8176414114631525</v>
      </c>
      <c r="Q13" s="23">
        <f>ROUND((O13-P13),3)</f>
        <v>1.1299999999999999</v>
      </c>
      <c r="R13" s="29"/>
      <c r="S13" s="38"/>
      <c r="T13" s="39"/>
      <c r="U13" s="40"/>
      <c r="W13" s="38"/>
      <c r="X13" s="39"/>
      <c r="Y13" s="40"/>
    </row>
    <row r="14" spans="1:25" ht="15.75" customHeight="1" x14ac:dyDescent="0.2">
      <c r="A14" s="6">
        <v>5</v>
      </c>
      <c r="B14" s="22">
        <v>2025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P14" s="41">
        <f>TREND(P10:P13,$B$10:$B$13,$B$15)</f>
        <v>2.5166391811030167</v>
      </c>
      <c r="Q14" s="42">
        <f>AVERAGE(Q10:Q13)</f>
        <v>1.17625</v>
      </c>
      <c r="S14" s="43"/>
      <c r="U14" s="44"/>
      <c r="W14" s="43"/>
      <c r="Y14" s="44"/>
    </row>
    <row r="15" spans="1:25" ht="15.75" customHeight="1" x14ac:dyDescent="0.2">
      <c r="A15" s="6">
        <v>6</v>
      </c>
      <c r="B15" s="22">
        <v>2026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P15" s="45" t="s">
        <v>25</v>
      </c>
      <c r="Q15" s="46" t="s">
        <v>26</v>
      </c>
      <c r="R15" s="42"/>
      <c r="S15" s="47"/>
      <c r="U15" s="48"/>
      <c r="W15" s="47"/>
      <c r="Y15" s="48"/>
    </row>
    <row r="16" spans="1:25" ht="15.75" customHeight="1" x14ac:dyDescent="0.2">
      <c r="R16" s="45"/>
      <c r="S16" s="43" t="s">
        <v>27</v>
      </c>
      <c r="U16" s="49">
        <f>+'[1]MFR 5.8.A.8 Meters Growth'!K43</f>
        <v>7967</v>
      </c>
      <c r="W16" s="43" t="s">
        <v>27</v>
      </c>
      <c r="Y16" s="49">
        <v>7969</v>
      </c>
    </row>
    <row r="17" spans="18:25" ht="15.75" customHeight="1" x14ac:dyDescent="0.2">
      <c r="R17" s="50"/>
      <c r="S17" s="51" t="s">
        <v>28</v>
      </c>
      <c r="T17" s="52"/>
      <c r="U17" s="53">
        <f>+U12*U16*12</f>
        <v>353054.97727017279</v>
      </c>
      <c r="W17" s="51" t="s">
        <v>28</v>
      </c>
      <c r="X17" s="52"/>
      <c r="Y17" s="53">
        <v>370079.29852686252</v>
      </c>
    </row>
    <row r="18" spans="18:25" ht="15.75" customHeight="1" x14ac:dyDescent="0.2">
      <c r="R18" s="50"/>
      <c r="S18" s="54"/>
      <c r="U18" s="55"/>
      <c r="W18" s="54"/>
      <c r="Y18" s="55"/>
    </row>
    <row r="21" spans="18:25" ht="15.75" customHeight="1" x14ac:dyDescent="0.2">
      <c r="S21" s="1" t="s">
        <v>29</v>
      </c>
      <c r="T21" s="56">
        <v>0.75612586587385511</v>
      </c>
      <c r="U21" s="57">
        <f>ROUND(+U17*T21,0)</f>
        <v>266954</v>
      </c>
      <c r="V21" s="58"/>
      <c r="W21" s="1" t="s">
        <v>29</v>
      </c>
      <c r="X21" s="56">
        <v>0.75612586587385511</v>
      </c>
      <c r="Y21" s="57">
        <v>279827</v>
      </c>
    </row>
    <row r="22" spans="18:25" ht="15.75" customHeight="1" x14ac:dyDescent="0.2">
      <c r="S22" s="1" t="s">
        <v>30</v>
      </c>
      <c r="T22" s="56">
        <v>0.24387413412614478</v>
      </c>
      <c r="U22" s="59">
        <f>ROUND(+U17*T22,0)</f>
        <v>86101</v>
      </c>
      <c r="V22" s="58"/>
      <c r="W22" s="1" t="s">
        <v>30</v>
      </c>
      <c r="X22" s="56">
        <v>0.24387413412614478</v>
      </c>
      <c r="Y22" s="59">
        <v>90253</v>
      </c>
    </row>
    <row r="23" spans="18:25" ht="15.75" customHeight="1" x14ac:dyDescent="0.2">
      <c r="U23" s="60">
        <f>SUM(U21:U22)</f>
        <v>353055</v>
      </c>
      <c r="Y23" s="60">
        <v>370080</v>
      </c>
    </row>
  </sheetData>
  <mergeCells count="6">
    <mergeCell ref="A2:U2"/>
    <mergeCell ref="A3:U3"/>
    <mergeCell ref="S5:U5"/>
    <mergeCell ref="W5:Y5"/>
    <mergeCell ref="S6:U6"/>
    <mergeCell ref="W6:Y6"/>
  </mergeCells>
  <pageMargins left="0.7" right="0.7" top="0.75" bottom="0.75" header="0.3" footer="0.3"/>
  <pageSetup scale="54" orientation="landscape" r:id="rId1"/>
  <headerFooter>
    <oddHeader xml:space="preserve">&amp;LVeolia Water Rhode Island, Inc.
Docket No. 25-30-WW&amp;R&amp;"Arial,Regular"&amp;10PUC 1-6 Attachment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7AF9D-BC04-4DD1-AF4E-CD8884CA8243}">
  <sheetPr>
    <tabColor rgb="FF0070C0"/>
  </sheetPr>
  <dimension ref="A1:N32"/>
  <sheetViews>
    <sheetView zoomScale="110" zoomScaleNormal="110" workbookViewId="0">
      <selection sqref="A1:XFD2"/>
    </sheetView>
  </sheetViews>
  <sheetFormatPr defaultColWidth="10.28515625" defaultRowHeight="12.75" x14ac:dyDescent="0.2"/>
  <cols>
    <col min="1" max="1" width="8.140625" style="62" customWidth="1"/>
    <col min="2" max="2" width="18.5703125" style="62" customWidth="1"/>
    <col min="3" max="3" width="12.7109375" style="62" hidden="1" customWidth="1"/>
    <col min="4" max="8" width="11.7109375" style="62" customWidth="1"/>
    <col min="9" max="9" width="13.42578125" style="62" customWidth="1"/>
    <col min="10" max="10" width="17" style="62" bestFit="1" customWidth="1"/>
    <col min="11" max="11" width="14.140625" style="62" customWidth="1"/>
    <col min="12" max="12" width="5" style="62" customWidth="1"/>
    <col min="13" max="13" width="4.7109375" style="62" customWidth="1"/>
    <col min="14" max="17" width="13.42578125" style="62" customWidth="1"/>
    <col min="18" max="19" width="10.28515625" style="62"/>
    <col min="20" max="20" width="6.85546875" style="62" customWidth="1"/>
    <col min="21" max="16384" width="10.28515625" style="62"/>
  </cols>
  <sheetData>
    <row r="1" spans="1:14" x14ac:dyDescent="0.2">
      <c r="A1" s="78"/>
      <c r="K1" s="96"/>
    </row>
    <row r="2" spans="1:14" x14ac:dyDescent="0.2">
      <c r="A2" s="78"/>
    </row>
    <row r="4" spans="1:14" x14ac:dyDescent="0.2">
      <c r="C4" s="84"/>
      <c r="D4" s="84"/>
      <c r="E4" s="84"/>
      <c r="F4" s="84"/>
      <c r="G4" s="84"/>
      <c r="H4" s="84"/>
    </row>
    <row r="5" spans="1:14" x14ac:dyDescent="0.2">
      <c r="C5" s="84"/>
      <c r="D5" s="84"/>
      <c r="E5" s="84"/>
      <c r="F5" s="84"/>
      <c r="G5" s="84"/>
      <c r="H5" s="84"/>
    </row>
    <row r="6" spans="1:14" x14ac:dyDescent="0.2">
      <c r="A6" s="61" t="s">
        <v>41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4" x14ac:dyDescent="0.2">
      <c r="C7" s="84"/>
      <c r="D7" s="84"/>
      <c r="E7" s="84"/>
      <c r="F7" s="84"/>
      <c r="G7" s="84"/>
      <c r="H7" s="84"/>
    </row>
    <row r="8" spans="1:14" x14ac:dyDescent="0.2">
      <c r="C8" s="84"/>
      <c r="D8" s="84"/>
      <c r="E8" s="84"/>
      <c r="F8" s="84"/>
      <c r="G8" s="84"/>
      <c r="H8" s="84"/>
    </row>
    <row r="9" spans="1:14" ht="15" x14ac:dyDescent="0.25">
      <c r="C9"/>
      <c r="D9" s="64" t="s">
        <v>31</v>
      </c>
      <c r="E9" s="65"/>
      <c r="F9" s="65"/>
      <c r="G9" s="65"/>
      <c r="H9" s="66"/>
      <c r="I9" s="67" t="s">
        <v>32</v>
      </c>
      <c r="J9" s="68"/>
      <c r="K9" s="69"/>
    </row>
    <row r="10" spans="1:14" x14ac:dyDescent="0.2">
      <c r="A10" s="70"/>
      <c r="C10" s="84"/>
      <c r="D10" s="84"/>
      <c r="E10" s="84"/>
      <c r="F10" s="84"/>
      <c r="G10" s="84"/>
      <c r="H10" s="85"/>
    </row>
    <row r="11" spans="1:14" x14ac:dyDescent="0.2">
      <c r="A11" s="70" t="s">
        <v>33</v>
      </c>
      <c r="C11" s="71" t="s">
        <v>34</v>
      </c>
      <c r="D11" s="71" t="s">
        <v>34</v>
      </c>
      <c r="E11" s="71" t="s">
        <v>34</v>
      </c>
      <c r="F11" s="71" t="s">
        <v>34</v>
      </c>
      <c r="G11" s="71" t="s">
        <v>34</v>
      </c>
      <c r="H11" s="71" t="s">
        <v>34</v>
      </c>
      <c r="I11" s="72" t="s">
        <v>35</v>
      </c>
      <c r="J11" s="73" t="s">
        <v>36</v>
      </c>
      <c r="K11" s="73" t="s">
        <v>37</v>
      </c>
    </row>
    <row r="12" spans="1:14" x14ac:dyDescent="0.2">
      <c r="A12" s="74" t="s">
        <v>38</v>
      </c>
      <c r="B12" s="75" t="s">
        <v>39</v>
      </c>
      <c r="C12" s="76">
        <v>2019</v>
      </c>
      <c r="D12" s="76">
        <v>2020</v>
      </c>
      <c r="E12" s="76">
        <v>2021</v>
      </c>
      <c r="F12" s="76">
        <v>2022</v>
      </c>
      <c r="G12" s="76">
        <v>2023</v>
      </c>
      <c r="H12" s="76">
        <v>2024</v>
      </c>
      <c r="I12" s="98" t="s">
        <v>49</v>
      </c>
      <c r="J12" s="77">
        <v>2024</v>
      </c>
      <c r="K12" s="77">
        <v>2026</v>
      </c>
    </row>
    <row r="13" spans="1:14" x14ac:dyDescent="0.2">
      <c r="A13" s="70"/>
      <c r="C13" s="84"/>
      <c r="D13" s="84"/>
      <c r="E13" s="84"/>
      <c r="F13" s="84"/>
      <c r="G13" s="84"/>
      <c r="H13" s="84"/>
      <c r="I13" s="86"/>
    </row>
    <row r="14" spans="1:14" x14ac:dyDescent="0.2">
      <c r="A14" s="70">
        <v>1</v>
      </c>
      <c r="B14" s="62" t="s">
        <v>42</v>
      </c>
      <c r="C14" s="87" t="e">
        <f>'[1]MFR 5.8.A.8 Consumption &amp; Mtrs'!#REF!</f>
        <v>#REF!</v>
      </c>
      <c r="D14" s="79">
        <f>'[1]MFR 5.8.A.8 Consumption &amp; Mtrs'!N18</f>
        <v>7642.916666666667</v>
      </c>
      <c r="E14" s="57">
        <f>'[1]MFR 5.8.A.8 Consumption &amp; Mtrs'!N47</f>
        <v>7701.666666666667</v>
      </c>
      <c r="F14" s="57">
        <f>'[1]MFR 5.8.A.8 Consumption &amp; Mtrs'!N76</f>
        <v>7767.5</v>
      </c>
      <c r="G14" s="57">
        <f>'[1]MFR 5.8.A.8 Consumption &amp; Mtrs'!N105</f>
        <v>7837.25</v>
      </c>
      <c r="H14" s="80">
        <f>'[1]MFR 5.8.A.8 Consumption &amp; Mtrs'!N134</f>
        <v>7869.25</v>
      </c>
      <c r="I14" s="81">
        <f>ROUND((+H14-E14)/3,0)</f>
        <v>56</v>
      </c>
      <c r="J14" s="88">
        <v>7854.62427945525</v>
      </c>
      <c r="K14" s="79">
        <f>ROUND(+J14+(I14*2),0)</f>
        <v>7967</v>
      </c>
    </row>
    <row r="15" spans="1:14" x14ac:dyDescent="0.2">
      <c r="A15" s="70">
        <v>2</v>
      </c>
      <c r="B15" s="62" t="s">
        <v>43</v>
      </c>
      <c r="C15" s="87" t="e">
        <f>'[1]MFR 5.8.A.8 Consumption &amp; Mtrs'!#REF!</f>
        <v>#REF!</v>
      </c>
      <c r="D15" s="79">
        <f>'[1]MFR 5.8.A.8 Consumption &amp; Mtrs'!N19</f>
        <v>689.16666666666663</v>
      </c>
      <c r="E15" s="57">
        <f>'[1]MFR 5.8.A.8 Consumption &amp; Mtrs'!N48</f>
        <v>690.16666666666663</v>
      </c>
      <c r="F15" s="57">
        <f>'[1]MFR 5.8.A.8 Consumption &amp; Mtrs'!N77</f>
        <v>688</v>
      </c>
      <c r="G15" s="57">
        <f>'[1]MFR 5.8.A.8 Consumption &amp; Mtrs'!N106</f>
        <v>690.58333333333337</v>
      </c>
      <c r="H15" s="80">
        <f>'[1]MFR 5.8.A.8 Consumption &amp; Mtrs'!N135</f>
        <v>689.33333333333337</v>
      </c>
      <c r="I15" s="81">
        <f t="shared" ref="I15:I18" si="0">ROUND((+H15-E15)/3,0)</f>
        <v>0</v>
      </c>
      <c r="J15" s="88">
        <v>690.01677853447291</v>
      </c>
      <c r="K15" s="79">
        <f t="shared" ref="K15:K18" si="1">ROUND(+J15+(I15*2),0)</f>
        <v>690</v>
      </c>
      <c r="N15" s="85"/>
    </row>
    <row r="16" spans="1:14" x14ac:dyDescent="0.2">
      <c r="A16" s="70">
        <v>3</v>
      </c>
      <c r="B16" s="62" t="s">
        <v>44</v>
      </c>
      <c r="C16" s="87" t="e">
        <f>'[1]MFR 5.8.A.8 Consumption &amp; Mtrs'!#REF!</f>
        <v>#REF!</v>
      </c>
      <c r="D16" s="79">
        <f>'[1]MFR 5.8.A.8 Consumption &amp; Mtrs'!N20</f>
        <v>9</v>
      </c>
      <c r="E16" s="57">
        <f>'[1]MFR 5.8.A.8 Consumption &amp; Mtrs'!N49</f>
        <v>9</v>
      </c>
      <c r="F16" s="57">
        <f>'[1]MFR 5.8.A.8 Consumption &amp; Mtrs'!N78</f>
        <v>9</v>
      </c>
      <c r="G16" s="57">
        <f>'[1]MFR 5.8.A.8 Consumption &amp; Mtrs'!N107</f>
        <v>9</v>
      </c>
      <c r="H16" s="80">
        <f>'[1]MFR 5.8.A.8 Consumption &amp; Mtrs'!N136</f>
        <v>9</v>
      </c>
      <c r="I16" s="81">
        <f t="shared" si="0"/>
        <v>0</v>
      </c>
      <c r="J16" s="88">
        <v>8.4972341184867926</v>
      </c>
      <c r="K16" s="79">
        <f>ROUND(+J16+(I16*2),0)</f>
        <v>8</v>
      </c>
    </row>
    <row r="17" spans="1:11" x14ac:dyDescent="0.2">
      <c r="A17" s="70">
        <v>4</v>
      </c>
      <c r="B17" s="62" t="s">
        <v>45</v>
      </c>
      <c r="C17" s="87" t="e">
        <f>'[1]MFR 5.8.A.8 Consumption &amp; Mtrs'!#REF!</f>
        <v>#REF!</v>
      </c>
      <c r="D17" s="79">
        <f>'[1]MFR 5.8.A.8 Consumption &amp; Mtrs'!N21</f>
        <v>88.333333333333329</v>
      </c>
      <c r="E17" s="57">
        <f>'[1]MFR 5.8.A.8 Consumption &amp; Mtrs'!N50</f>
        <v>90.5</v>
      </c>
      <c r="F17" s="57">
        <f>'[1]MFR 5.8.A.8 Consumption &amp; Mtrs'!N79</f>
        <v>89.916666666666671</v>
      </c>
      <c r="G17" s="57">
        <f>'[1]MFR 5.8.A.8 Consumption &amp; Mtrs'!N108</f>
        <v>90.333333333333329</v>
      </c>
      <c r="H17" s="80">
        <f>'[1]MFR 5.8.A.8 Consumption &amp; Mtrs'!N137</f>
        <v>89.75</v>
      </c>
      <c r="I17" s="81">
        <f t="shared" si="0"/>
        <v>0</v>
      </c>
      <c r="J17" s="88">
        <v>91.611214343512415</v>
      </c>
      <c r="K17" s="79">
        <f t="shared" si="1"/>
        <v>92</v>
      </c>
    </row>
    <row r="18" spans="1:11" x14ac:dyDescent="0.2">
      <c r="A18" s="70">
        <v>5</v>
      </c>
      <c r="B18" s="62" t="s">
        <v>46</v>
      </c>
      <c r="C18" s="89" t="e">
        <f>'[1]MFR 5.8.A.8 Consumption &amp; Mtrs'!#REF!</f>
        <v>#REF!</v>
      </c>
      <c r="D18" s="59">
        <f>'[1]MFR 5.8.A.8 Consumption &amp; Mtrs'!N22</f>
        <v>1</v>
      </c>
      <c r="E18" s="59">
        <f>'[1]MFR 5.8.A.8 Consumption &amp; Mtrs'!N51</f>
        <v>1</v>
      </c>
      <c r="F18" s="59">
        <f>'[1]MFR 5.8.A.8 Consumption &amp; Mtrs'!N80</f>
        <v>1</v>
      </c>
      <c r="G18" s="59">
        <f>'[1]MFR 5.8.A.8 Consumption &amp; Mtrs'!N109</f>
        <v>1</v>
      </c>
      <c r="H18" s="90">
        <f>'[1]MFR 5.8.A.8 Consumption &amp; Mtrs'!N138</f>
        <v>1</v>
      </c>
      <c r="I18" s="82">
        <f t="shared" si="0"/>
        <v>0</v>
      </c>
      <c r="J18" s="91">
        <v>1.9999999999999998</v>
      </c>
      <c r="K18" s="59">
        <f t="shared" si="1"/>
        <v>2</v>
      </c>
    </row>
    <row r="19" spans="1:11" x14ac:dyDescent="0.2">
      <c r="A19" s="70">
        <v>6</v>
      </c>
      <c r="B19" s="62" t="s">
        <v>40</v>
      </c>
      <c r="C19" s="87" t="e">
        <f>SUM(C14:C18)</f>
        <v>#REF!</v>
      </c>
      <c r="D19" s="79">
        <f t="shared" ref="D19:K19" si="2">SUM(D14:D18)</f>
        <v>8430.4166666666679</v>
      </c>
      <c r="E19" s="57">
        <f t="shared" si="2"/>
        <v>8492.3333333333339</v>
      </c>
      <c r="F19" s="57">
        <f t="shared" si="2"/>
        <v>8555.4166666666661</v>
      </c>
      <c r="G19" s="57">
        <f t="shared" si="2"/>
        <v>8628.1666666666679</v>
      </c>
      <c r="H19" s="80">
        <f t="shared" si="2"/>
        <v>8658.3333333333339</v>
      </c>
      <c r="I19" s="92">
        <f t="shared" si="2"/>
        <v>56</v>
      </c>
      <c r="J19" s="79">
        <f>SUM(J14:J18)</f>
        <v>8646.7495064517243</v>
      </c>
      <c r="K19" s="57">
        <f t="shared" si="2"/>
        <v>8759</v>
      </c>
    </row>
    <row r="20" spans="1:11" x14ac:dyDescent="0.2">
      <c r="A20" s="70"/>
      <c r="C20" s="83"/>
      <c r="D20" s="83"/>
      <c r="E20" s="83"/>
      <c r="F20" s="83"/>
      <c r="G20" s="83"/>
      <c r="H20" s="83"/>
    </row>
    <row r="21" spans="1:11" x14ac:dyDescent="0.2">
      <c r="A21" s="63"/>
    </row>
    <row r="22" spans="1:11" x14ac:dyDescent="0.2">
      <c r="A22" s="63"/>
    </row>
    <row r="25" spans="1:11" x14ac:dyDescent="0.2">
      <c r="A25" s="62" t="s">
        <v>47</v>
      </c>
    </row>
    <row r="26" spans="1:11" x14ac:dyDescent="0.2">
      <c r="A26" s="93" t="s">
        <v>48</v>
      </c>
      <c r="B26" s="62" t="s">
        <v>50</v>
      </c>
    </row>
    <row r="32" spans="1:11" s="94" customFormat="1" x14ac:dyDescent="0.2">
      <c r="C32" s="95"/>
      <c r="D32" s="95"/>
      <c r="E32" s="95"/>
      <c r="F32" s="95"/>
      <c r="G32" s="95"/>
      <c r="H32" s="95"/>
      <c r="I32" s="95"/>
      <c r="J32" s="95"/>
      <c r="K32" s="95"/>
    </row>
  </sheetData>
  <mergeCells count="3">
    <mergeCell ref="D9:H9"/>
    <mergeCell ref="I9:K9"/>
    <mergeCell ref="A6:K6"/>
  </mergeCells>
  <pageMargins left="0.7" right="0.7" top="0.75" bottom="0.75" header="0.3" footer="0.3"/>
  <pageSetup scale="54" orientation="portrait" r:id="rId1"/>
  <headerFooter>
    <oddHeader xml:space="preserve">&amp;LVeolia Water Rhode Island, Inc.
Docket No. 25-30-WW&amp;R&amp;"Arial,Regular"&amp;10PUC 1-6 Attachment
Page &amp;P of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MFR 5.8.A.8 RES</vt:lpstr>
      <vt:lpstr>MFR 5.8.A.8 Meters Growth</vt:lpstr>
      <vt:lpstr>'MFR 5.8.A.8 Meters Growth'!Print_Area</vt:lpstr>
      <vt:lpstr>'MFR 5.8.A.8 RES'!Print_Area</vt:lpstr>
    </vt:vector>
  </TitlesOfParts>
  <Company>Veolia North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Labella, Jana</dc:creator>
  <cp:lastModifiedBy>Labella, Jana</cp:lastModifiedBy>
  <cp:lastPrinted>2025-09-11T13:58:29Z</cp:lastPrinted>
  <dcterms:created xsi:type="dcterms:W3CDTF">2025-09-11T13:51:20Z</dcterms:created>
  <dcterms:modified xsi:type="dcterms:W3CDTF">2025-09-11T14:00:28Z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de" linkTarget="Prop_Code">
    <vt:lpwstr>#REF!</vt:lpwstr>
  </property>
  <property fmtid="{D5CDD505-2E9C-101B-9397-08002B2CF9AE}" pid="3" name="Type" linkTarget="Prop_Type">
    <vt:lpwstr>#REF!</vt:lpwstr>
  </property>
</Properties>
</file>