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has-data\homedirectories\suhsm\Desktop\Spanos\Book 4\"/>
    </mc:Choice>
  </mc:AlternateContent>
  <xr:revisionPtr revIDLastSave="0" documentId="13_ncr:1_{98D55C4D-B278-471F-931A-EBBE790357F2}" xr6:coauthVersionLast="47" xr6:coauthVersionMax="47" xr10:uidLastSave="{00000000-0000-0000-0000-000000000000}"/>
  <bookViews>
    <workbookView xWindow="-103" yWindow="-103" windowWidth="22149" windowHeight="11829" xr2:uid="{D7606AA7-1CB8-4038-BE17-0E6F1E7D73FE}"/>
  </bookViews>
  <sheets>
    <sheet name="Schedule" sheetId="1" r:id="rId1"/>
  </sheets>
  <definedNames>
    <definedName name="_xlnm.Print_Area" localSheetId="0">Schedule!$A$1:$AB$115</definedName>
    <definedName name="_xlnm.Print_Titles" localSheetId="0">Schedule!$1:$13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8" i="1" l="1"/>
  <c r="X95" i="1"/>
  <c r="AB93" i="1"/>
  <c r="AB92" i="1"/>
  <c r="AB91" i="1"/>
  <c r="AB90" i="1"/>
  <c r="AB89" i="1"/>
  <c r="AB88" i="1"/>
  <c r="AB87" i="1"/>
  <c r="AB86" i="1"/>
  <c r="X80" i="1"/>
  <c r="F80" i="1"/>
  <c r="N78" i="1"/>
  <c r="AB78" i="1" s="1"/>
  <c r="N77" i="1"/>
  <c r="N80" i="1" s="1"/>
  <c r="P80" i="1" s="1"/>
  <c r="X74" i="1"/>
  <c r="F74" i="1"/>
  <c r="N72" i="1"/>
  <c r="AB72" i="1" s="1"/>
  <c r="N71" i="1"/>
  <c r="AB71" i="1" s="1"/>
  <c r="N68" i="1"/>
  <c r="AB68" i="1" s="1"/>
  <c r="N67" i="1"/>
  <c r="AB67" i="1" s="1"/>
  <c r="N66" i="1"/>
  <c r="AB66" i="1" s="1"/>
  <c r="X64" i="1"/>
  <c r="F64" i="1"/>
  <c r="N62" i="1"/>
  <c r="AB62" i="1" s="1"/>
  <c r="N61" i="1"/>
  <c r="N64" i="1" s="1"/>
  <c r="P64" i="1" s="1"/>
  <c r="N58" i="1"/>
  <c r="AB58" i="1" s="1"/>
  <c r="N57" i="1"/>
  <c r="AB57" i="1" s="1"/>
  <c r="X55" i="1"/>
  <c r="X82" i="1" s="1"/>
  <c r="F55" i="1"/>
  <c r="F82" i="1" s="1"/>
  <c r="N53" i="1"/>
  <c r="AB53" i="1" s="1"/>
  <c r="N52" i="1"/>
  <c r="N55" i="1" s="1"/>
  <c r="P55" i="1" s="1"/>
  <c r="N49" i="1"/>
  <c r="AB49" i="1" s="1"/>
  <c r="X45" i="1"/>
  <c r="F45" i="1"/>
  <c r="N43" i="1"/>
  <c r="AB43" i="1" s="1"/>
  <c r="N42" i="1"/>
  <c r="AB42" i="1" s="1"/>
  <c r="N41" i="1"/>
  <c r="AB41" i="1" s="1"/>
  <c r="N40" i="1"/>
  <c r="AB40" i="1" s="1"/>
  <c r="N39" i="1"/>
  <c r="AB39" i="1" s="1"/>
  <c r="N38" i="1"/>
  <c r="AB38" i="1" s="1"/>
  <c r="N37" i="1"/>
  <c r="AB37" i="1" s="1"/>
  <c r="N36" i="1"/>
  <c r="AB36" i="1" s="1"/>
  <c r="N35" i="1"/>
  <c r="AB35" i="1" s="1"/>
  <c r="N34" i="1"/>
  <c r="AB34" i="1" s="1"/>
  <c r="N33" i="1"/>
  <c r="AB33" i="1" s="1"/>
  <c r="N32" i="1"/>
  <c r="AB32" i="1" s="1"/>
  <c r="N31" i="1"/>
  <c r="AB31" i="1" s="1"/>
  <c r="N30" i="1"/>
  <c r="AB30" i="1" s="1"/>
  <c r="N29" i="1"/>
  <c r="AB29" i="1" s="1"/>
  <c r="N28" i="1"/>
  <c r="X23" i="1"/>
  <c r="X97" i="1" s="1"/>
  <c r="N23" i="1"/>
  <c r="F23" i="1"/>
  <c r="N21" i="1"/>
  <c r="AB21" i="1" s="1"/>
  <c r="N20" i="1"/>
  <c r="AB20" i="1" s="1"/>
  <c r="N19" i="1"/>
  <c r="AB19" i="1" s="1"/>
  <c r="P23" i="1" l="1"/>
  <c r="N45" i="1"/>
  <c r="P45" i="1" s="1"/>
  <c r="AB74" i="1"/>
  <c r="AB95" i="1"/>
  <c r="N74" i="1"/>
  <c r="P74" i="1" s="1"/>
  <c r="Z74" i="1"/>
  <c r="Z45" i="1"/>
  <c r="Z64" i="1"/>
  <c r="Z80" i="1"/>
  <c r="N82" i="1"/>
  <c r="P82" i="1" s="1"/>
  <c r="Z82" i="1"/>
  <c r="AB77" i="1"/>
  <c r="AB80" i="1" s="1"/>
  <c r="AB61" i="1"/>
  <c r="AB64" i="1" s="1"/>
  <c r="Z23" i="1"/>
  <c r="AB28" i="1"/>
  <c r="AB45" i="1" s="1"/>
  <c r="AB23" i="1"/>
  <c r="AB52" i="1"/>
  <c r="F97" i="1"/>
  <c r="F110" i="1" s="1"/>
  <c r="Z55" i="1"/>
  <c r="AB55" i="1" l="1"/>
  <c r="AB97" i="1" s="1"/>
  <c r="AB82" i="1"/>
  <c r="Z97" i="1"/>
  <c r="N97" i="1"/>
  <c r="P97" i="1" s="1"/>
</calcChain>
</file>

<file path=xl/sharedStrings.xml><?xml version="1.0" encoding="utf-8"?>
<sst xmlns="http://schemas.openxmlformats.org/spreadsheetml/2006/main" count="293" uniqueCount="190">
  <si>
    <t>PPL ELECTRIC CORPORATION</t>
  </si>
  <si>
    <t>RHODE ISLAND</t>
  </si>
  <si>
    <t>COMPARISON OF CURRENT AND PROPOSED DEPRECIATION PARAMETERS, RATES</t>
  </si>
  <si>
    <t>AND ACCRUALS RELATED TO GAS PLANT AS OF DECEMBER 31, 2024</t>
  </si>
  <si>
    <t>CURRENT</t>
  </si>
  <si>
    <t>PROPOSED</t>
  </si>
  <si>
    <t>ORIGINAL COST</t>
  </si>
  <si>
    <t>PROBABLE</t>
  </si>
  <si>
    <t xml:space="preserve">NET </t>
  </si>
  <si>
    <t>CALCULATED</t>
  </si>
  <si>
    <t>NET</t>
  </si>
  <si>
    <t>ACCRUAL</t>
  </si>
  <si>
    <t>AS OF</t>
  </si>
  <si>
    <t>RETIREMENT</t>
  </si>
  <si>
    <t>SURVIVOR</t>
  </si>
  <si>
    <t xml:space="preserve">SALVAGE </t>
  </si>
  <si>
    <t>ANNUAL ACCRUAL</t>
  </si>
  <si>
    <t>SALVAGE</t>
  </si>
  <si>
    <t>INCREASE</t>
  </si>
  <si>
    <t>ACCOUNT</t>
  </si>
  <si>
    <t>DECEMBER 31, 2024</t>
  </si>
  <si>
    <t>DATE</t>
  </si>
  <si>
    <t>CURVE</t>
  </si>
  <si>
    <t>PERCENT</t>
  </si>
  <si>
    <t>AMOUNT</t>
  </si>
  <si>
    <t>RATE</t>
  </si>
  <si>
    <t>(DECREASE)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</si>
  <si>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</si>
  <si>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</si>
  <si>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</si>
  <si>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</si>
  <si>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</si>
  <si>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</si>
  <si>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</si>
  <si>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</si>
  <si>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</si>
  <si>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</si>
  <si>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</si>
  <si>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</si>
  <si>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(m)=(k)-(f)</t>
  </si>
  <si>
    <t>GAS PLANT</t>
  </si>
  <si>
    <t>OTHER STORAGE PLANT</t>
  </si>
  <si>
    <t>(1)</t>
  </si>
  <si>
    <t>STRUCTURES AND IMPROVEMENTS</t>
  </si>
  <si>
    <t>50-R3</t>
  </si>
  <si>
    <t xml:space="preserve">          </t>
  </si>
  <si>
    <t>50-R4</t>
  </si>
  <si>
    <t>(2)</t>
  </si>
  <si>
    <t>GAS HOLDERS</t>
  </si>
  <si>
    <t>55-R2.5</t>
  </si>
  <si>
    <t>(3)</t>
  </si>
  <si>
    <t>PURIFICATION EQUIPMENT</t>
  </si>
  <si>
    <t>30-R3</t>
  </si>
  <si>
    <t xml:space="preserve"> </t>
  </si>
  <si>
    <t>(4)</t>
  </si>
  <si>
    <t xml:space="preserve">TOTAL OTHER STORAGE PLANT </t>
  </si>
  <si>
    <t>DISTRIBUTION PLANT</t>
  </si>
  <si>
    <t>(5)</t>
  </si>
  <si>
    <t>60-R2</t>
  </si>
  <si>
    <t>(6)</t>
  </si>
  <si>
    <t>MAINS - STEEL AND OTHER</t>
  </si>
  <si>
    <t>60-S3</t>
  </si>
  <si>
    <t>60-R1.5</t>
  </si>
  <si>
    <t>(7)</t>
  </si>
  <si>
    <t>MAINS - PLASTIC</t>
  </si>
  <si>
    <t>60-R3</t>
  </si>
  <si>
    <t>55-R3</t>
  </si>
  <si>
    <t>(8)</t>
  </si>
  <si>
    <t>MAINS - CAST IRON</t>
  </si>
  <si>
    <t>60-S1</t>
  </si>
  <si>
    <t>50-S0.5</t>
  </si>
  <si>
    <t>*</t>
  </si>
  <si>
    <t>(9)</t>
  </si>
  <si>
    <t>MAINS - JOINT SEALS</t>
  </si>
  <si>
    <t>SQUARE</t>
  </si>
  <si>
    <t>55-S3</t>
  </si>
  <si>
    <t>(10)</t>
  </si>
  <si>
    <t>MEASURING AND REGULATING STATION EQUIPMENT - GENERAL</t>
  </si>
  <si>
    <t>(11)</t>
  </si>
  <si>
    <t>MEASURING AND REGULATING STATION EQUIPMENT - CITY GATE</t>
  </si>
  <si>
    <t>45-S1.5</t>
  </si>
  <si>
    <t>(12)</t>
  </si>
  <si>
    <t>SERVICES</t>
  </si>
  <si>
    <t>48-R3</t>
  </si>
  <si>
    <t>(13)</t>
  </si>
  <si>
    <t>METERS</t>
  </si>
  <si>
    <t>40-R2.5</t>
  </si>
  <si>
    <t>35-R2.5</t>
  </si>
  <si>
    <t>(14)</t>
  </si>
  <si>
    <t>METERS - ERTS</t>
  </si>
  <si>
    <t>15-SQ</t>
  </si>
  <si>
    <t>(15)</t>
  </si>
  <si>
    <t>METER INSTALLATIONS</t>
  </si>
  <si>
    <t>35-R1.5</t>
  </si>
  <si>
    <t>30-R2</t>
  </si>
  <si>
    <t>(16)</t>
  </si>
  <si>
    <t>HOUSE REGULATORS</t>
  </si>
  <si>
    <t>(17)</t>
  </si>
  <si>
    <t>HOUSE REGULATOR INSTALLATIONS</t>
  </si>
  <si>
    <t>(18)</t>
  </si>
  <si>
    <t>INDUSTRIAL MEASURING AND REGULATING STATION EQUIPMENT</t>
  </si>
  <si>
    <t>30-R4</t>
  </si>
  <si>
    <t>35-R4</t>
  </si>
  <si>
    <t>(19)</t>
  </si>
  <si>
    <t>OTHER PROPERTY ON CUSTOMER PREMISES</t>
  </si>
  <si>
    <t>35-R3</t>
  </si>
  <si>
    <t>(20)</t>
  </si>
  <si>
    <t>OTHER EQUIPMENT</t>
  </si>
  <si>
    <t>20-R4</t>
  </si>
  <si>
    <t>(21)</t>
  </si>
  <si>
    <t xml:space="preserve">TOTAL DISTRIBUTION PLANT </t>
  </si>
  <si>
    <t>GENERAL PLANT</t>
  </si>
  <si>
    <t>(22)</t>
  </si>
  <si>
    <t>50-S2</t>
  </si>
  <si>
    <t>(23)</t>
  </si>
  <si>
    <t>OFFICE FURNITURE AND EQUIPMENT</t>
  </si>
  <si>
    <t>(24)</t>
  </si>
  <si>
    <t xml:space="preserve">      FULLY ACCRUED</t>
  </si>
  <si>
    <t>FULLY ACCRUED</t>
  </si>
  <si>
    <t>(25)</t>
  </si>
  <si>
    <t xml:space="preserve">      AMORTIZED</t>
  </si>
  <si>
    <t>(26)</t>
  </si>
  <si>
    <t>TOTAL OFFICE FURNITURE AND EQUIPMENT</t>
  </si>
  <si>
    <t>(27)</t>
  </si>
  <si>
    <t>TRANSPORTATION EQUIPMENT</t>
  </si>
  <si>
    <t>N/A</t>
  </si>
  <si>
    <t>10-L2.5</t>
  </si>
  <si>
    <t>(28)</t>
  </si>
  <si>
    <t>STORES EQUIPMENT</t>
  </si>
  <si>
    <t>20-SQ</t>
  </si>
  <si>
    <t>(29)</t>
  </si>
  <si>
    <t>TOOLS, SHOP AND GARAGE EQUIPMENT</t>
  </si>
  <si>
    <t>(30)</t>
  </si>
  <si>
    <t>(31)</t>
  </si>
  <si>
    <t>(32)</t>
  </si>
  <si>
    <t>TOTAL TOOLS, SHOP AND GARAGE EQUIPMENT</t>
  </si>
  <si>
    <t>(33)</t>
  </si>
  <si>
    <t>LABORATORY EQUIPMENT</t>
  </si>
  <si>
    <t>(34)</t>
  </si>
  <si>
    <t>COMMUNICATION EQUIPMENT - RADIO</t>
  </si>
  <si>
    <t>20-S2</t>
  </si>
  <si>
    <t>(35)</t>
  </si>
  <si>
    <t>COMMUNICATION EQUIPMENT - TEL SITE</t>
  </si>
  <si>
    <t>5-SQ</t>
  </si>
  <si>
    <t>(36)</t>
  </si>
  <si>
    <t>COMMUNICATION EQUIPMENT - SL</t>
  </si>
  <si>
    <t>(37)</t>
  </si>
  <si>
    <t>(38)</t>
  </si>
  <si>
    <t>(39)</t>
  </si>
  <si>
    <t>TOTAL COMMUNICATION EQUIPMENT - SL</t>
  </si>
  <si>
    <t>(40)</t>
  </si>
  <si>
    <t>MISCELLANEOUS EQUIPMENT</t>
  </si>
  <si>
    <t>(41)</t>
  </si>
  <si>
    <t>(42)</t>
  </si>
  <si>
    <t>(43)</t>
  </si>
  <si>
    <t>TOTAL MISCELLANEOUS EQUIPMENT</t>
  </si>
  <si>
    <t>(44)</t>
  </si>
  <si>
    <t>TOTAL GENERAL PLANT</t>
  </si>
  <si>
    <t>RESERVE ADJUSTMENT FOR AMORTIZATION</t>
  </si>
  <si>
    <t>(45)</t>
  </si>
  <si>
    <t>**</t>
  </si>
  <si>
    <t>(46)</t>
  </si>
  <si>
    <t>(47)</t>
  </si>
  <si>
    <t>(48)</t>
  </si>
  <si>
    <t>(49)</t>
  </si>
  <si>
    <t>(50)</t>
  </si>
  <si>
    <t>(51)</t>
  </si>
  <si>
    <t>(52)</t>
  </si>
  <si>
    <t>(53)</t>
  </si>
  <si>
    <t>TOTAL RESERVE ADJUSTMENT FOR AMORTIZATION</t>
  </si>
  <si>
    <t>(54)</t>
  </si>
  <si>
    <t xml:space="preserve">TOTAL DEPRECIABLE PLANT </t>
  </si>
  <si>
    <t>NONDEPRECIABLE PLANT AND ACCOUNTS NOT STUDIED</t>
  </si>
  <si>
    <t>(55)</t>
  </si>
  <si>
    <t>FRANCHISES AND CONSENTS</t>
  </si>
  <si>
    <t>(56)</t>
  </si>
  <si>
    <t>MISCELLANEOUS INTANGIBLE PLANT</t>
  </si>
  <si>
    <t>(57)</t>
  </si>
  <si>
    <t>LAND AND LAND RIGHTS</t>
  </si>
  <si>
    <t>(58)</t>
  </si>
  <si>
    <t>(59)</t>
  </si>
  <si>
    <t>ARO</t>
  </si>
  <si>
    <t>(60)</t>
  </si>
  <si>
    <t>(61)</t>
  </si>
  <si>
    <t>TOTAL NONDEPRECIABLE PLANT AND ACCOUNTS NOT STUDIED</t>
  </si>
  <si>
    <t>(62)</t>
  </si>
  <si>
    <t xml:space="preserve">TOTAL GAS PLANT </t>
  </si>
  <si>
    <t>LIFE SPAN PROCEDURE WAS USED. CURVE SHOWN IS INTERIM SURVIVOR CURVE.</t>
  </si>
  <si>
    <t>5-YEAR AMORTIZATION OF ADJUSTED RESERVE RELATED TO IMPLEMENTATION OF AMORTIZATION ACCOUNTING.</t>
  </si>
  <si>
    <t xml:space="preserve">Line 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</si>
</sst>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[$-409]mmmm\ d\,\ yyyy;@"/>
    <numFmt numFmtId="166" formatCode="mm\-yyyy"/>
  </numFmts>
  <fonts count="4" x14ac:knownFonts="1">
    <font>
      <sz val="12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8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37" fontId="0" fillId="0" borderId="1" xfId="0" applyNumberFormat="1" applyBorder="1" applyAlignment="1">
      <alignment horizontal="centerContinuous"/>
    </xf>
    <xf numFmtId="0" fontId="0" fillId="0" borderId="0" xfId="0" applyAlignment="1">
      <alignment horizontal="center"/>
    </xf>
    <xf numFmtId="0" fontId="1" fillId="0" borderId="0" xfId="0" applyFont="1"/>
    <xf numFmtId="37" fontId="1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7" fontId="1" fillId="0" borderId="1" xfId="0" applyNumberFormat="1" applyFont="1" applyBorder="1" applyAlignment="1">
      <alignment horizontal="centerContinuous"/>
    </xf>
    <xf numFmtId="165" fontId="1" fillId="0" borderId="0" xfId="0" quotePrefix="1" applyNumberFormat="1" applyFont="1" applyAlignment="1">
      <alignment horizontal="center"/>
    </xf>
    <xf numFmtId="165" fontId="1" fillId="0" borderId="1" xfId="0" quotePrefix="1" applyNumberFormat="1" applyFont="1" applyBorder="1" applyAlignment="1">
      <alignment horizontal="center"/>
    </xf>
    <xf numFmtId="37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7" fontId="1" fillId="0" borderId="3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37" fontId="1" fillId="0" borderId="0" xfId="0" quotePrefix="1" applyNumberFormat="1" applyFont="1" applyAlignment="1">
      <alignment horizontal="center"/>
    </xf>
    <xf numFmtId="37" fontId="1" fillId="0" borderId="3" xfId="0" quotePrefix="1" applyNumberFormat="1" applyFont="1" applyBorder="1" applyAlignment="1">
      <alignment horizontal="center"/>
    </xf>
    <xf numFmtId="37" fontId="1" fillId="0" borderId="4" xfId="0" quotePrefix="1" applyNumberFormat="1" applyFont="1" applyBorder="1" applyAlignment="1">
      <alignment horizontal="center"/>
    </xf>
    <xf numFmtId="3" fontId="1" fillId="0" borderId="3" xfId="0" quotePrefix="1" applyNumberFormat="1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39" fontId="2" fillId="0" borderId="0" xfId="2" applyNumberFormat="1" applyFont="1"/>
    <xf numFmtId="164" fontId="2" fillId="0" borderId="0" xfId="0" applyNumberFormat="1" applyFont="1" applyAlignment="1">
      <alignment horizontal="center"/>
    </xf>
    <xf numFmtId="37" fontId="0" fillId="0" borderId="0" xfId="0" applyNumberFormat="1"/>
    <xf numFmtId="2" fontId="0" fillId="0" borderId="0" xfId="0" applyNumberFormat="1"/>
    <xf numFmtId="0" fontId="1" fillId="0" borderId="0" xfId="0" applyFont="1" applyAlignment="1">
      <alignment horizontal="left"/>
    </xf>
    <xf numFmtId="39" fontId="1" fillId="0" borderId="0" xfId="2" applyNumberFormat="1" applyFont="1"/>
    <xf numFmtId="37" fontId="1" fillId="0" borderId="0" xfId="0" applyNumberFormat="1" applyFont="1"/>
    <xf numFmtId="3" fontId="1" fillId="0" borderId="0" xfId="0" applyNumberFormat="1" applyFont="1"/>
    <xf numFmtId="3" fontId="0" fillId="0" borderId="0" xfId="0" applyNumberFormat="1"/>
    <xf numFmtId="2" fontId="1" fillId="0" borderId="0" xfId="0" applyNumberFormat="1" applyFont="1"/>
    <xf numFmtId="0" fontId="1" fillId="0" borderId="3" xfId="0" applyFont="1" applyBorder="1" applyAlignment="1">
      <alignment horizontal="center"/>
    </xf>
    <xf numFmtId="43" fontId="0" fillId="0" borderId="0" xfId="1" applyFont="1"/>
    <xf numFmtId="43" fontId="0" fillId="0" borderId="0" xfId="1" applyFont="1" applyFill="1" applyAlignment="1">
      <alignment horizontal="center"/>
    </xf>
    <xf numFmtId="39" fontId="2" fillId="0" borderId="1" xfId="2" applyNumberFormat="1" applyFont="1" applyBorder="1"/>
    <xf numFmtId="37" fontId="0" fillId="0" borderId="3" xfId="0" applyNumberFormat="1" applyBorder="1"/>
    <xf numFmtId="43" fontId="1" fillId="0" borderId="0" xfId="1" applyFont="1"/>
    <xf numFmtId="166" fontId="0" fillId="0" borderId="0" xfId="0" applyNumberFormat="1" applyAlignment="1">
      <alignment horizontal="center"/>
    </xf>
    <xf numFmtId="43" fontId="0" fillId="0" borderId="0" xfId="1" applyFont="1" applyFill="1"/>
    <xf numFmtId="39" fontId="2" fillId="0" borderId="0" xfId="2" applyNumberFormat="1" applyFont="1" applyAlignment="1">
      <alignment horizontal="center"/>
    </xf>
    <xf numFmtId="37" fontId="2" fillId="0" borderId="0" xfId="2" applyNumberFormat="1" applyFont="1" applyAlignment="1">
      <alignment horizontal="center"/>
    </xf>
    <xf numFmtId="2" fontId="2" fillId="0" borderId="0" xfId="0" applyNumberFormat="1" applyFont="1"/>
    <xf numFmtId="39" fontId="2" fillId="0" borderId="4" xfId="2" applyNumberFormat="1" applyFont="1" applyBorder="1"/>
    <xf numFmtId="37" fontId="0" fillId="0" borderId="4" xfId="0" applyNumberFormat="1" applyBorder="1"/>
    <xf numFmtId="37" fontId="1" fillId="0" borderId="0" xfId="2" applyNumberFormat="1" applyFont="1"/>
    <xf numFmtId="164" fontId="2" fillId="0" borderId="0" xfId="0" applyNumberFormat="1" applyFont="1" applyAlignment="1">
      <alignment horizontal="centerContinuous"/>
    </xf>
    <xf numFmtId="37" fontId="2" fillId="0" borderId="0" xfId="2" applyNumberFormat="1" applyFont="1"/>
    <xf numFmtId="43" fontId="2" fillId="0" borderId="0" xfId="1" applyFont="1"/>
    <xf numFmtId="43" fontId="0" fillId="0" borderId="0" xfId="1" applyFont="1" applyBorder="1"/>
    <xf numFmtId="43" fontId="0" fillId="0" borderId="0" xfId="1" applyFont="1" applyFill="1" applyBorder="1"/>
    <xf numFmtId="37" fontId="2" fillId="0" borderId="1" xfId="2" applyNumberFormat="1" applyFont="1" applyBorder="1"/>
    <xf numFmtId="39" fontId="1" fillId="0" borderId="1" xfId="2" applyNumberFormat="1" applyFont="1" applyBorder="1"/>
    <xf numFmtId="37" fontId="1" fillId="0" borderId="1" xfId="2" applyNumberFormat="1" applyFont="1" applyBorder="1"/>
    <xf numFmtId="0" fontId="1" fillId="0" borderId="0" xfId="0" applyFont="1" applyAlignment="1">
      <alignment horizontal="right"/>
    </xf>
    <xf numFmtId="37" fontId="2" fillId="0" borderId="0" xfId="0" applyNumberFormat="1" applyFont="1"/>
    <xf numFmtId="37" fontId="2" fillId="0" borderId="1" xfId="0" applyNumberFormat="1" applyFont="1" applyBorder="1"/>
    <xf numFmtId="37" fontId="0" fillId="0" borderId="1" xfId="0" applyNumberFormat="1" applyBorder="1"/>
    <xf numFmtId="37" fontId="1" fillId="0" borderId="1" xfId="0" applyNumberFormat="1" applyFont="1" applyBorder="1"/>
    <xf numFmtId="39" fontId="1" fillId="0" borderId="5" xfId="2" applyNumberFormat="1" applyFont="1" applyBorder="1"/>
    <xf numFmtId="37" fontId="1" fillId="0" borderId="5" xfId="0" applyNumberFormat="1" applyFont="1" applyBorder="1"/>
    <xf numFmtId="0" fontId="2" fillId="0" borderId="0" xfId="0" applyFont="1" applyAlignment="1">
      <alignment horizontal="left"/>
    </xf>
    <xf numFmtId="4" fontId="1" fillId="0" borderId="6" xfId="0" applyNumberFormat="1" applyFont="1" applyBorder="1"/>
    <xf numFmtId="4" fontId="1" fillId="0" borderId="0" xfId="0" applyNumberFormat="1" applyFont="1"/>
    <xf numFmtId="43" fontId="0" fillId="0" borderId="0" xfId="1" applyFont="1" applyFill="1" applyAlignment="1"/>
    <xf numFmtId="43" fontId="0" fillId="0" borderId="0" xfId="1" applyFont="1" applyFill="1" applyBorder="1" applyAlignment="1"/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right"/>
      <protection locked="0"/>
    </xf>
    <xf numFmtId="43" fontId="0" fillId="0" borderId="0" xfId="0" applyNumberFormat="1"/>
    <xf numFmtId="49" fontId="2" fillId="0" borderId="0" xfId="0" applyNumberFormat="1" applyFont="1" applyAlignment="1" applyProtection="1">
      <alignment horizontal="center"/>
      <protection locked="0"/>
    </xf>
    <xf numFmtId="49" fontId="2" fillId="0" borderId="0" xfId="1" applyNumberFormat="1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_Iowa ASL GPAMORT" xfId="2" xr:uid="{382CE31B-E4B3-440A-9E9D-487EE51D17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../customXml/item3.xml" Id="rId8" /><Relationship Type="http://schemas.openxmlformats.org/officeDocument/2006/relationships/styles" Target="styles.xml" Id="rId3" /><Relationship Type="http://schemas.openxmlformats.org/officeDocument/2006/relationships/customXml" Target="../customXml/item2.xml" Id="rId7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ustomXml" Target="../customXml/item1.xml" Id="rId6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../customXml/item4.xml" Id="rId9" /><Relationship Type="http://schemas.openxmlformats.org/officeDocument/2006/relationships/customXml" Target="/customXML/item6.xml" Id="imanage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58FBF-E847-4875-BE22-963A69C8311B}">
  <sheetPr>
    <pageSetUpPr fitToPage="1"/>
  </sheetPr>
  <dimension ref="A1:AC131"/>
  <sheetViews>
    <sheetView tabSelected="1" view="pageBreakPreview" zoomScale="60" zoomScaleNormal="70" workbookViewId="0">
      <selection activeCell="A16" sqref="A16"/>
    </sheetView>
  </sheetViews>
  <sheetFormatPr defaultColWidth="9.75" defaultRowHeight="15" x14ac:dyDescent="0.35"/>
  <cols>
    <col min="1" max="1" width="8.625" style="75" customWidth="1"/>
    <col min="2" max="2" width="8.4375" customWidth="1"/>
    <col min="3" max="3" width="2.75" customWidth="1"/>
    <col min="4" max="4" width="62.5625" customWidth="1"/>
    <col min="5" max="5" width="2.25" customWidth="1"/>
    <col min="6" max="6" width="22.4375" customWidth="1"/>
    <col min="7" max="7" width="2.3125" customWidth="1"/>
    <col min="8" max="8" width="12.75" bestFit="1" customWidth="1"/>
    <col min="9" max="9" width="2.3125" customWidth="1"/>
    <col min="10" max="10" width="12.6875" customWidth="1"/>
    <col min="11" max="11" width="2.4375" customWidth="1"/>
    <col min="12" max="12" width="12" customWidth="1"/>
    <col min="13" max="13" width="2.4375" customWidth="1"/>
    <col min="14" max="14" width="12.25" customWidth="1"/>
    <col min="15" max="15" width="2.5625" customWidth="1"/>
    <col min="16" max="16" width="8.875" customWidth="1"/>
    <col min="17" max="17" width="2.5625" customWidth="1"/>
    <col min="18" max="18" width="12.75" bestFit="1" customWidth="1"/>
    <col min="19" max="19" width="2.5625" customWidth="1"/>
    <col min="20" max="20" width="11.125" style="30" customWidth="1"/>
    <col min="21" max="21" width="2.4375" style="30" customWidth="1"/>
    <col min="22" max="22" width="11.4375" style="30" customWidth="1"/>
    <col min="23" max="23" width="2.3125" style="30" customWidth="1"/>
    <col min="24" max="24" width="14" style="30" customWidth="1"/>
    <col min="25" max="25" width="2.125" customWidth="1"/>
    <col min="26" max="26" width="10.3125" customWidth="1"/>
    <col min="27" max="27" width="2.25" style="7" customWidth="1"/>
    <col min="28" max="28" width="20.125" style="7" customWidth="1"/>
    <col min="29" max="29" width="2.25" style="7" customWidth="1"/>
  </cols>
  <sheetData>
    <row r="1" spans="2:29" ht="15.45" x14ac:dyDescent="0.4">
      <c r="B1" s="77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1"/>
      <c r="AC1" s="1"/>
    </row>
    <row r="2" spans="2:29" ht="15.45" x14ac:dyDescent="0.4">
      <c r="B2" s="77" t="s">
        <v>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1"/>
      <c r="AC2" s="1"/>
    </row>
    <row r="3" spans="2:29" ht="15.45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1"/>
      <c r="AB3" s="1"/>
      <c r="AC3" s="1"/>
    </row>
    <row r="4" spans="2:29" ht="15.45" x14ac:dyDescent="0.4">
      <c r="B4" s="77" t="s">
        <v>2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1"/>
      <c r="AC4" s="1"/>
    </row>
    <row r="5" spans="2:29" ht="15.45" x14ac:dyDescent="0.4">
      <c r="B5" s="77" t="s">
        <v>3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1"/>
      <c r="AC5" s="1"/>
    </row>
    <row r="6" spans="2:29" ht="15.45" x14ac:dyDescent="0.4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2:29" ht="15.45" x14ac:dyDescent="0.4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2:29" ht="15.45" x14ac:dyDescent="0.4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2:29" ht="15.45" x14ac:dyDescent="0.4">
      <c r="B9" s="2"/>
      <c r="C9" s="3"/>
      <c r="D9" s="3"/>
      <c r="E9" s="3"/>
      <c r="F9" s="3"/>
      <c r="G9" s="3"/>
      <c r="H9" s="4" t="s">
        <v>4</v>
      </c>
      <c r="I9" s="4"/>
      <c r="J9" s="4"/>
      <c r="K9" s="4"/>
      <c r="L9" s="4"/>
      <c r="M9" s="4"/>
      <c r="N9" s="4"/>
      <c r="O9" s="4"/>
      <c r="P9" s="4"/>
      <c r="R9" s="4" t="s">
        <v>5</v>
      </c>
      <c r="S9" s="5"/>
      <c r="T9" s="4"/>
      <c r="U9" s="6"/>
      <c r="V9" s="6"/>
      <c r="W9" s="6"/>
      <c r="X9" s="6"/>
      <c r="Y9" s="5"/>
      <c r="Z9" s="5"/>
    </row>
    <row r="10" spans="2:29" ht="15.45" x14ac:dyDescent="0.4">
      <c r="C10" s="8"/>
      <c r="D10" s="1"/>
      <c r="E10" s="1"/>
      <c r="F10" s="1" t="s">
        <v>6</v>
      </c>
      <c r="G10" s="1"/>
      <c r="H10" s="1" t="s">
        <v>7</v>
      </c>
      <c r="I10" s="1"/>
      <c r="K10" s="1"/>
      <c r="L10" s="1" t="s">
        <v>8</v>
      </c>
      <c r="M10" s="1"/>
      <c r="N10" s="9" t="s">
        <v>9</v>
      </c>
      <c r="O10" s="10"/>
      <c r="P10" s="10"/>
      <c r="Q10" s="11"/>
      <c r="R10" s="1" t="s">
        <v>7</v>
      </c>
      <c r="S10" s="11"/>
      <c r="T10" s="1"/>
      <c r="U10" s="1"/>
      <c r="V10" s="12" t="s">
        <v>10</v>
      </c>
      <c r="W10" s="12"/>
      <c r="X10" s="9" t="s">
        <v>9</v>
      </c>
      <c r="Y10" s="10"/>
      <c r="Z10" s="10"/>
      <c r="AA10" s="13"/>
      <c r="AB10" s="1" t="s">
        <v>11</v>
      </c>
      <c r="AC10" s="13"/>
    </row>
    <row r="11" spans="2:29" ht="15.45" x14ac:dyDescent="0.4">
      <c r="C11" s="8"/>
      <c r="D11" s="1"/>
      <c r="E11" s="1"/>
      <c r="F11" s="1" t="s">
        <v>12</v>
      </c>
      <c r="G11" s="1"/>
      <c r="H11" s="1" t="s">
        <v>13</v>
      </c>
      <c r="I11" s="1"/>
      <c r="J11" s="1" t="s">
        <v>14</v>
      </c>
      <c r="K11" s="1"/>
      <c r="L11" s="1" t="s">
        <v>15</v>
      </c>
      <c r="M11" s="1"/>
      <c r="N11" s="14" t="s">
        <v>16</v>
      </c>
      <c r="O11" s="4"/>
      <c r="P11" s="4"/>
      <c r="Q11" s="1"/>
      <c r="R11" s="1" t="s">
        <v>13</v>
      </c>
      <c r="S11" s="1"/>
      <c r="T11" s="1" t="s">
        <v>14</v>
      </c>
      <c r="U11" s="1"/>
      <c r="V11" s="12" t="s">
        <v>17</v>
      </c>
      <c r="W11" s="12"/>
      <c r="X11" s="14" t="s">
        <v>16</v>
      </c>
      <c r="Y11" s="4"/>
      <c r="Z11" s="4"/>
      <c r="AA11" s="13"/>
      <c r="AB11" s="1" t="s">
        <v>18</v>
      </c>
      <c r="AC11" s="13"/>
    </row>
    <row r="12" spans="2:29" ht="15.45" x14ac:dyDescent="0.4">
      <c r="C12" s="8"/>
      <c r="D12" s="1" t="s">
        <v>19</v>
      </c>
      <c r="E12" s="1"/>
      <c r="F12" s="15" t="s">
        <v>20</v>
      </c>
      <c r="G12" s="15"/>
      <c r="H12" s="16" t="s">
        <v>21</v>
      </c>
      <c r="I12" s="15"/>
      <c r="J12" s="16" t="s">
        <v>22</v>
      </c>
      <c r="K12" s="15"/>
      <c r="L12" s="16" t="s">
        <v>23</v>
      </c>
      <c r="M12" s="15"/>
      <c r="N12" s="17" t="s">
        <v>24</v>
      </c>
      <c r="O12" s="1"/>
      <c r="P12" s="18" t="s">
        <v>25</v>
      </c>
      <c r="Q12" s="1"/>
      <c r="R12" s="16" t="s">
        <v>21</v>
      </c>
      <c r="S12" s="1"/>
      <c r="T12" s="1" t="s">
        <v>22</v>
      </c>
      <c r="U12" s="1"/>
      <c r="V12" s="12" t="s">
        <v>23</v>
      </c>
      <c r="W12" s="12"/>
      <c r="X12" s="17" t="s">
        <v>24</v>
      </c>
      <c r="Y12" s="1"/>
      <c r="Z12" s="18" t="s">
        <v>25</v>
      </c>
      <c r="AA12" s="13"/>
      <c r="AB12" s="19" t="s">
        <v>26</v>
      </c>
      <c r="AC12" s="13"/>
    </row>
    <row r="13" spans="2:29" ht="15.45" x14ac:dyDescent="0.4">
      <c r="C13" s="8"/>
      <c r="D13" s="20" t="s">
        <v>27</v>
      </c>
      <c r="E13" s="21"/>
      <c r="F13" s="20" t="s">
        <v>28</v>
      </c>
      <c r="G13" s="22"/>
      <c r="H13" s="23" t="s">
        <v>29</v>
      </c>
      <c r="I13" s="22"/>
      <c r="J13" s="23" t="s">
        <v>30</v>
      </c>
      <c r="K13" s="22"/>
      <c r="L13" s="23" t="s">
        <v>31</v>
      </c>
      <c r="M13" s="22"/>
      <c r="N13" s="23" t="s">
        <v>32</v>
      </c>
      <c r="O13" s="22"/>
      <c r="P13" s="23" t="s">
        <v>33</v>
      </c>
      <c r="Q13" s="22"/>
      <c r="R13" s="24" t="s">
        <v>34</v>
      </c>
      <c r="S13" s="22"/>
      <c r="T13" s="25" t="s">
        <v>35</v>
      </c>
      <c r="U13" s="21"/>
      <c r="V13" s="26" t="s">
        <v>36</v>
      </c>
      <c r="W13" s="22"/>
      <c r="X13" s="23" t="s">
        <v>37</v>
      </c>
      <c r="Y13" s="21"/>
      <c r="Z13" s="26" t="s">
        <v>38</v>
      </c>
      <c r="AB13" s="27" t="s">
        <v>39</v>
      </c>
    </row>
    <row r="14" spans="2:29" ht="15.45" x14ac:dyDescent="0.4">
      <c r="C14" s="8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12"/>
      <c r="W14" s="12"/>
      <c r="X14" s="22"/>
      <c r="Y14" s="21"/>
      <c r="Z14" s="21"/>
    </row>
    <row r="15" spans="2:29" ht="15.45" x14ac:dyDescent="0.4">
      <c r="D15" s="8" t="s">
        <v>40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T15" s="13"/>
      <c r="U15"/>
      <c r="V15" s="29"/>
      <c r="W15" s="29"/>
      <c r="Z15" s="31"/>
    </row>
    <row r="16" spans="2:29" ht="15.45" x14ac:dyDescent="0.4">
      <c r="B16" s="31"/>
      <c r="D16" s="32"/>
      <c r="F16" s="33"/>
      <c r="G16" s="33"/>
      <c r="H16" s="33"/>
      <c r="I16" s="33"/>
      <c r="J16" s="33"/>
      <c r="K16" s="33"/>
      <c r="L16" s="33"/>
      <c r="M16" s="33"/>
      <c r="N16" s="34"/>
      <c r="O16" s="33"/>
      <c r="P16" s="35"/>
      <c r="Q16" s="35"/>
      <c r="R16" s="35"/>
      <c r="S16" s="35"/>
      <c r="T16" s="13"/>
      <c r="U16"/>
      <c r="V16" s="29"/>
      <c r="W16" s="29"/>
      <c r="X16" s="34"/>
      <c r="Y16" s="36"/>
      <c r="Z16" s="37"/>
      <c r="AB16" s="34"/>
    </row>
    <row r="17" spans="1:29" ht="15.45" x14ac:dyDescent="0.4">
      <c r="A17" s="76" t="s">
        <v>189</v>
      </c>
      <c r="D17" s="1" t="s">
        <v>41</v>
      </c>
      <c r="F17" s="28"/>
      <c r="G17" s="28"/>
      <c r="H17" s="28"/>
      <c r="I17" s="28"/>
      <c r="J17" s="28"/>
      <c r="K17" s="28"/>
      <c r="L17" s="28"/>
      <c r="M17" s="28"/>
      <c r="N17" s="30"/>
      <c r="O17" s="28"/>
      <c r="T17" s="13"/>
      <c r="U17"/>
      <c r="V17" s="29"/>
      <c r="W17" s="29"/>
      <c r="Z17" s="31"/>
      <c r="AB17" s="30"/>
    </row>
    <row r="18" spans="1:29" ht="15.45" x14ac:dyDescent="0.4">
      <c r="D18" s="38"/>
      <c r="F18" s="28"/>
      <c r="G18" s="28"/>
      <c r="H18" s="28"/>
      <c r="I18" s="28"/>
      <c r="J18" s="28"/>
      <c r="K18" s="28"/>
      <c r="L18" s="28"/>
      <c r="M18" s="28"/>
      <c r="N18" s="30"/>
      <c r="O18" s="28"/>
      <c r="P18" s="31"/>
      <c r="T18" s="13"/>
      <c r="U18"/>
      <c r="V18" s="29"/>
      <c r="W18" s="29"/>
      <c r="Z18" s="31"/>
      <c r="AB18" s="30"/>
    </row>
    <row r="19" spans="1:29" x14ac:dyDescent="0.35">
      <c r="A19" s="76" t="s">
        <v>42</v>
      </c>
      <c r="B19" s="31">
        <v>361</v>
      </c>
      <c r="D19" s="11" t="s">
        <v>43</v>
      </c>
      <c r="F19" s="28">
        <v>7383583.7199999997</v>
      </c>
      <c r="G19" s="28"/>
      <c r="H19" s="28"/>
      <c r="I19" s="28"/>
      <c r="J19" s="7" t="s">
        <v>44</v>
      </c>
      <c r="L19" s="29">
        <v>-10</v>
      </c>
      <c r="M19" s="28"/>
      <c r="N19" s="30">
        <f t="shared" ref="N19:N21" si="0">ROUND(P19*F19/100,0)</f>
        <v>73097</v>
      </c>
      <c r="O19" s="28"/>
      <c r="P19" s="39">
        <v>0.99</v>
      </c>
      <c r="Q19" s="36"/>
      <c r="R19" s="29" t="s">
        <v>45</v>
      </c>
      <c r="S19" s="36"/>
      <c r="T19" s="7" t="s">
        <v>46</v>
      </c>
      <c r="U19"/>
      <c r="V19" s="29">
        <v>-10</v>
      </c>
      <c r="W19" s="29"/>
      <c r="X19" s="30">
        <v>115798</v>
      </c>
      <c r="Y19" s="36"/>
      <c r="Z19" s="39">
        <v>1.57</v>
      </c>
      <c r="AA19" s="40"/>
      <c r="AB19" s="30">
        <f t="shared" ref="AB19:AB21" si="1">X19-N19</f>
        <v>42701</v>
      </c>
      <c r="AC19" s="40"/>
    </row>
    <row r="20" spans="1:29" x14ac:dyDescent="0.35">
      <c r="A20" s="76" t="s">
        <v>47</v>
      </c>
      <c r="B20" s="31">
        <v>362</v>
      </c>
      <c r="D20" s="11" t="s">
        <v>48</v>
      </c>
      <c r="F20" s="28">
        <v>11354894.039999999</v>
      </c>
      <c r="G20" s="28"/>
      <c r="H20" s="28"/>
      <c r="I20" s="28"/>
      <c r="J20" s="7" t="s">
        <v>46</v>
      </c>
      <c r="L20" s="29">
        <v>-10</v>
      </c>
      <c r="M20" s="28"/>
      <c r="N20" s="30">
        <f t="shared" si="0"/>
        <v>4542</v>
      </c>
      <c r="O20" s="28"/>
      <c r="P20" s="39">
        <v>0.04</v>
      </c>
      <c r="Q20" s="36"/>
      <c r="R20" s="29" t="s">
        <v>45</v>
      </c>
      <c r="S20" s="36"/>
      <c r="T20" s="7" t="s">
        <v>49</v>
      </c>
      <c r="U20"/>
      <c r="V20" s="29">
        <v>-10</v>
      </c>
      <c r="W20" s="29"/>
      <c r="X20" s="30">
        <v>164177</v>
      </c>
      <c r="Y20" s="36"/>
      <c r="Z20" s="39">
        <v>1.45</v>
      </c>
      <c r="AA20" s="40"/>
      <c r="AB20" s="30">
        <f t="shared" si="1"/>
        <v>159635</v>
      </c>
      <c r="AC20" s="40"/>
    </row>
    <row r="21" spans="1:29" x14ac:dyDescent="0.35">
      <c r="A21" s="76" t="s">
        <v>50</v>
      </c>
      <c r="B21" s="31">
        <v>363</v>
      </c>
      <c r="D21" s="11" t="s">
        <v>51</v>
      </c>
      <c r="F21" s="41">
        <v>18459083.879999999</v>
      </c>
      <c r="G21" s="28"/>
      <c r="H21" s="28"/>
      <c r="I21" s="28"/>
      <c r="J21" s="7" t="s">
        <v>52</v>
      </c>
      <c r="L21" s="29">
        <v>-10</v>
      </c>
      <c r="M21" s="28"/>
      <c r="N21" s="30">
        <f t="shared" si="0"/>
        <v>622071</v>
      </c>
      <c r="O21" s="28"/>
      <c r="P21" s="39">
        <v>3.37</v>
      </c>
      <c r="Q21" s="36"/>
      <c r="R21" s="29" t="s">
        <v>45</v>
      </c>
      <c r="S21" s="36"/>
      <c r="T21" s="7" t="s">
        <v>52</v>
      </c>
      <c r="U21"/>
      <c r="V21" s="29">
        <v>-10</v>
      </c>
      <c r="W21" s="29"/>
      <c r="X21" s="30">
        <v>986425</v>
      </c>
      <c r="Y21" s="36"/>
      <c r="Z21" s="39">
        <v>5.34</v>
      </c>
      <c r="AB21" s="30">
        <f t="shared" si="1"/>
        <v>364354</v>
      </c>
    </row>
    <row r="22" spans="1:29" x14ac:dyDescent="0.35">
      <c r="B22" s="31"/>
      <c r="F22" s="28"/>
      <c r="G22" s="28"/>
      <c r="H22" s="28"/>
      <c r="I22" s="28"/>
      <c r="J22" s="28"/>
      <c r="K22" s="28"/>
      <c r="L22" s="28"/>
      <c r="M22" s="28"/>
      <c r="N22" s="42"/>
      <c r="O22" s="28"/>
      <c r="P22" s="39"/>
      <c r="Q22" s="36"/>
      <c r="R22" s="36"/>
      <c r="S22" s="36"/>
      <c r="T22" s="13"/>
      <c r="U22"/>
      <c r="V22" s="29"/>
      <c r="W22" s="29"/>
      <c r="X22" s="42"/>
      <c r="Y22" s="36"/>
      <c r="Z22" s="39" t="s">
        <v>53</v>
      </c>
      <c r="AB22" s="42"/>
    </row>
    <row r="23" spans="1:29" ht="15.45" x14ac:dyDescent="0.4">
      <c r="A23" s="76" t="s">
        <v>54</v>
      </c>
      <c r="B23" s="31"/>
      <c r="D23" s="32" t="s">
        <v>55</v>
      </c>
      <c r="F23" s="33">
        <f>+SUBTOTAL(9,F19:F21)</f>
        <v>37197561.640000001</v>
      </c>
      <c r="G23" s="33"/>
      <c r="H23" s="33"/>
      <c r="I23" s="33"/>
      <c r="J23" s="33"/>
      <c r="K23" s="33"/>
      <c r="L23" s="33"/>
      <c r="M23" s="33"/>
      <c r="N23" s="34">
        <f>+SUBTOTAL(9,N19:N21)</f>
        <v>699710</v>
      </c>
      <c r="O23" s="33"/>
      <c r="P23" s="43">
        <f>(N23/F23)*100</f>
        <v>1.8810641589140464</v>
      </c>
      <c r="Q23" s="35"/>
      <c r="R23" s="35"/>
      <c r="S23" s="35"/>
      <c r="T23" s="13"/>
      <c r="U23"/>
      <c r="V23" s="29"/>
      <c r="W23" s="29"/>
      <c r="X23" s="34">
        <f>+SUBTOTAL(9,X19:X21)</f>
        <v>1266400</v>
      </c>
      <c r="Y23" s="36"/>
      <c r="Z23" s="43">
        <f>ROUND(X23/F23*100,2)</f>
        <v>3.4</v>
      </c>
      <c r="AB23" s="34">
        <f>+SUBTOTAL(9,AB19:AB21)</f>
        <v>566690</v>
      </c>
    </row>
    <row r="24" spans="1:29" ht="15.45" x14ac:dyDescent="0.4">
      <c r="B24" s="31"/>
      <c r="D24" s="32"/>
      <c r="F24" s="28"/>
      <c r="G24" s="28"/>
      <c r="H24" s="28"/>
      <c r="I24" s="28"/>
      <c r="J24" s="28"/>
      <c r="K24" s="28"/>
      <c r="L24" s="28"/>
      <c r="M24" s="28"/>
      <c r="N24" s="34"/>
      <c r="O24" s="28"/>
      <c r="P24" s="43"/>
      <c r="Q24" s="35"/>
      <c r="R24" s="35"/>
      <c r="S24" s="35"/>
      <c r="T24" s="13"/>
      <c r="U24"/>
      <c r="V24" s="29"/>
      <c r="W24" s="29"/>
      <c r="X24" s="34"/>
      <c r="Y24" s="36"/>
      <c r="Z24" s="39"/>
      <c r="AB24" s="34"/>
    </row>
    <row r="25" spans="1:29" x14ac:dyDescent="0.35">
      <c r="B25" s="31"/>
      <c r="F25" s="28"/>
      <c r="G25" s="28"/>
      <c r="H25" s="28"/>
      <c r="I25" s="28"/>
      <c r="J25" s="28"/>
      <c r="K25" s="28"/>
      <c r="L25" s="28"/>
      <c r="M25" s="28"/>
      <c r="N25" s="30"/>
      <c r="O25" s="28"/>
      <c r="P25" s="39"/>
      <c r="Q25" s="36"/>
      <c r="R25" s="36"/>
      <c r="S25" s="36"/>
      <c r="T25" s="7"/>
      <c r="U25"/>
      <c r="V25" s="29"/>
      <c r="W25" s="29"/>
      <c r="Y25" s="36"/>
      <c r="Z25" s="39"/>
      <c r="AB25" s="30"/>
    </row>
    <row r="26" spans="1:29" ht="15.45" x14ac:dyDescent="0.4">
      <c r="B26" s="31"/>
      <c r="D26" s="19" t="s">
        <v>56</v>
      </c>
      <c r="F26" s="28"/>
      <c r="G26" s="28"/>
      <c r="H26" s="28"/>
      <c r="I26" s="28"/>
      <c r="J26" s="28"/>
      <c r="K26" s="28"/>
      <c r="L26" s="28"/>
      <c r="M26" s="28"/>
      <c r="N26" s="30"/>
      <c r="O26" s="28"/>
      <c r="P26" s="39"/>
      <c r="Q26" s="36"/>
      <c r="R26" s="36"/>
      <c r="S26" s="36"/>
      <c r="T26" s="7"/>
      <c r="U26"/>
      <c r="V26" s="29"/>
      <c r="W26" s="29"/>
      <c r="Y26" s="36"/>
      <c r="Z26" s="39"/>
      <c r="AB26" s="30"/>
    </row>
    <row r="27" spans="1:29" x14ac:dyDescent="0.35">
      <c r="B27" s="31"/>
      <c r="F27" s="28"/>
      <c r="G27" s="28"/>
      <c r="H27" s="28"/>
      <c r="I27" s="28"/>
      <c r="J27" s="28"/>
      <c r="K27" s="28"/>
      <c r="L27" s="28"/>
      <c r="M27" s="28"/>
      <c r="N27" s="30"/>
      <c r="O27" s="28"/>
      <c r="P27" s="39"/>
      <c r="Q27" s="36"/>
      <c r="R27" s="36"/>
      <c r="S27" s="36"/>
      <c r="T27" s="7"/>
      <c r="U27"/>
      <c r="V27" s="29"/>
      <c r="W27" s="29"/>
      <c r="Y27" s="36"/>
      <c r="Z27" s="39"/>
      <c r="AB27" s="30"/>
    </row>
    <row r="28" spans="1:29" x14ac:dyDescent="0.35">
      <c r="A28" s="76" t="s">
        <v>57</v>
      </c>
      <c r="B28" s="31">
        <v>375</v>
      </c>
      <c r="D28" s="11" t="s">
        <v>43</v>
      </c>
      <c r="F28" s="28">
        <v>40627830.020000003</v>
      </c>
      <c r="G28" s="28"/>
      <c r="H28" s="28"/>
      <c r="I28" s="28"/>
      <c r="J28" s="7" t="s">
        <v>58</v>
      </c>
      <c r="L28" s="29">
        <v>-20</v>
      </c>
      <c r="M28" s="28"/>
      <c r="N28" s="30">
        <f t="shared" ref="N28:N43" si="2">ROUND(P28*F28/100,0)</f>
        <v>467220</v>
      </c>
      <c r="O28" s="28"/>
      <c r="P28" s="39">
        <v>1.1499999999999999</v>
      </c>
      <c r="Q28" s="36"/>
      <c r="R28" s="29" t="s">
        <v>45</v>
      </c>
      <c r="S28" s="36"/>
      <c r="T28" s="7" t="s">
        <v>58</v>
      </c>
      <c r="U28"/>
      <c r="V28" s="29">
        <v>-25</v>
      </c>
      <c r="W28" s="29"/>
      <c r="X28" s="30">
        <v>831941</v>
      </c>
      <c r="Y28" s="36"/>
      <c r="Z28" s="39">
        <v>2.0499999999999998</v>
      </c>
      <c r="AB28" s="30">
        <f t="shared" ref="AB28:AB43" si="3">X28-N28</f>
        <v>364721</v>
      </c>
    </row>
    <row r="29" spans="1:29" x14ac:dyDescent="0.35">
      <c r="A29" s="76" t="s">
        <v>59</v>
      </c>
      <c r="B29" s="31">
        <v>376.1</v>
      </c>
      <c r="D29" s="11" t="s">
        <v>60</v>
      </c>
      <c r="F29" s="28">
        <v>270046761.99000001</v>
      </c>
      <c r="G29" s="28"/>
      <c r="H29" s="28"/>
      <c r="I29" s="28"/>
      <c r="J29" s="7" t="s">
        <v>61</v>
      </c>
      <c r="L29" s="29">
        <v>-61</v>
      </c>
      <c r="M29" s="28"/>
      <c r="N29" s="30">
        <f t="shared" si="2"/>
        <v>8938548</v>
      </c>
      <c r="O29" s="28"/>
      <c r="P29" s="39">
        <v>3.31</v>
      </c>
      <c r="Q29" s="36"/>
      <c r="R29" s="29" t="s">
        <v>45</v>
      </c>
      <c r="S29" s="36"/>
      <c r="T29" s="7" t="s">
        <v>62</v>
      </c>
      <c r="U29"/>
      <c r="V29" s="29">
        <v>-90</v>
      </c>
      <c r="W29" s="29"/>
      <c r="X29" s="30">
        <v>9780122</v>
      </c>
      <c r="Y29" s="36"/>
      <c r="Z29" s="39">
        <v>3.62</v>
      </c>
      <c r="AB29" s="30">
        <f t="shared" si="3"/>
        <v>841574</v>
      </c>
    </row>
    <row r="30" spans="1:29" x14ac:dyDescent="0.35">
      <c r="A30" s="76" t="s">
        <v>63</v>
      </c>
      <c r="B30" s="31">
        <v>376.12</v>
      </c>
      <c r="D30" s="11" t="s">
        <v>64</v>
      </c>
      <c r="F30" s="28">
        <v>884917111.58000004</v>
      </c>
      <c r="G30" s="28"/>
      <c r="H30" s="28"/>
      <c r="I30" s="28"/>
      <c r="J30" s="7" t="s">
        <v>65</v>
      </c>
      <c r="L30" s="29">
        <v>-61</v>
      </c>
      <c r="M30" s="28"/>
      <c r="N30" s="30">
        <f t="shared" si="2"/>
        <v>23892762</v>
      </c>
      <c r="O30" s="28"/>
      <c r="P30" s="39">
        <v>2.7</v>
      </c>
      <c r="Q30" s="36"/>
      <c r="R30" s="29" t="s">
        <v>45</v>
      </c>
      <c r="S30" s="36"/>
      <c r="T30" s="7" t="s">
        <v>66</v>
      </c>
      <c r="U30"/>
      <c r="V30" s="29">
        <v>-90</v>
      </c>
      <c r="W30" s="29"/>
      <c r="X30" s="30">
        <v>32782322</v>
      </c>
      <c r="Y30" s="36"/>
      <c r="Z30" s="39">
        <v>3.7</v>
      </c>
      <c r="AB30" s="30">
        <f t="shared" si="3"/>
        <v>8889560</v>
      </c>
    </row>
    <row r="31" spans="1:29" x14ac:dyDescent="0.35">
      <c r="A31" s="76" t="s">
        <v>67</v>
      </c>
      <c r="B31" s="31">
        <v>376.13</v>
      </c>
      <c r="D31" s="11" t="s">
        <v>68</v>
      </c>
      <c r="F31" s="28">
        <v>4438690.3099999996</v>
      </c>
      <c r="G31" s="28"/>
      <c r="H31" s="44">
        <v>49279</v>
      </c>
      <c r="I31" s="28"/>
      <c r="J31" s="13" t="s">
        <v>69</v>
      </c>
      <c r="K31" s="28"/>
      <c r="L31" s="29">
        <v>-61</v>
      </c>
      <c r="M31" s="28"/>
      <c r="N31" s="30">
        <f t="shared" si="2"/>
        <v>372406</v>
      </c>
      <c r="O31" s="28"/>
      <c r="P31" s="45">
        <v>8.39</v>
      </c>
      <c r="Q31" s="36"/>
      <c r="R31" s="44">
        <v>51501</v>
      </c>
      <c r="S31" s="36"/>
      <c r="T31" s="7" t="s">
        <v>70</v>
      </c>
      <c r="U31" t="s">
        <v>71</v>
      </c>
      <c r="V31" s="29">
        <v>-90</v>
      </c>
      <c r="W31" s="29"/>
      <c r="X31" s="30">
        <v>540604</v>
      </c>
      <c r="Y31" s="36"/>
      <c r="Z31" s="39">
        <v>12.18</v>
      </c>
      <c r="AB31" s="30">
        <f t="shared" si="3"/>
        <v>168198</v>
      </c>
    </row>
    <row r="32" spans="1:29" x14ac:dyDescent="0.35">
      <c r="A32" s="76" t="s">
        <v>72</v>
      </c>
      <c r="B32" s="31">
        <v>376.17</v>
      </c>
      <c r="D32" s="11" t="s">
        <v>73</v>
      </c>
      <c r="F32" s="28">
        <v>77730418.109999999</v>
      </c>
      <c r="G32" s="28"/>
      <c r="H32" s="44">
        <v>49279</v>
      </c>
      <c r="I32" s="28"/>
      <c r="J32" s="7" t="s">
        <v>74</v>
      </c>
      <c r="K32" s="28"/>
      <c r="L32" s="29">
        <v>0</v>
      </c>
      <c r="M32" s="28"/>
      <c r="N32" s="30">
        <f>ROUND(P32*F32/100,0)</f>
        <v>3598918</v>
      </c>
      <c r="O32" s="28"/>
      <c r="P32" s="39">
        <v>4.63</v>
      </c>
      <c r="Q32" s="36"/>
      <c r="R32" s="44">
        <v>51501</v>
      </c>
      <c r="S32" s="36"/>
      <c r="T32" s="7" t="s">
        <v>75</v>
      </c>
      <c r="U32" t="s">
        <v>71</v>
      </c>
      <c r="V32" s="29">
        <v>0</v>
      </c>
      <c r="W32" s="29"/>
      <c r="X32" s="30">
        <v>4746056</v>
      </c>
      <c r="Y32" s="36"/>
      <c r="Z32" s="39">
        <v>6.11</v>
      </c>
      <c r="AB32" s="30">
        <f>X32-N32</f>
        <v>1147138</v>
      </c>
    </row>
    <row r="33" spans="1:28" x14ac:dyDescent="0.35">
      <c r="A33" s="76" t="s">
        <v>76</v>
      </c>
      <c r="B33" s="31">
        <v>378</v>
      </c>
      <c r="D33" s="11" t="s">
        <v>77</v>
      </c>
      <c r="F33" s="28">
        <v>78044545.150000006</v>
      </c>
      <c r="G33" s="28"/>
      <c r="H33" s="28"/>
      <c r="I33" s="28"/>
      <c r="J33" s="7" t="s">
        <v>44</v>
      </c>
      <c r="L33" s="29">
        <v>-20</v>
      </c>
      <c r="M33" s="28"/>
      <c r="N33" s="30">
        <f t="shared" si="2"/>
        <v>1623327</v>
      </c>
      <c r="O33" s="28"/>
      <c r="P33" s="45">
        <v>2.08</v>
      </c>
      <c r="Q33" s="36"/>
      <c r="R33" s="29" t="s">
        <v>45</v>
      </c>
      <c r="S33" s="36"/>
      <c r="T33" s="7" t="s">
        <v>44</v>
      </c>
      <c r="U33"/>
      <c r="V33" s="29">
        <v>-30</v>
      </c>
      <c r="W33" s="29"/>
      <c r="X33" s="30">
        <v>2119512</v>
      </c>
      <c r="Y33" s="36"/>
      <c r="Z33" s="39">
        <v>2.72</v>
      </c>
      <c r="AB33" s="30">
        <f t="shared" si="3"/>
        <v>496185</v>
      </c>
    </row>
    <row r="34" spans="1:28" x14ac:dyDescent="0.35">
      <c r="A34" s="75" t="s">
        <v>78</v>
      </c>
      <c r="B34" s="31">
        <v>379</v>
      </c>
      <c r="D34" s="11" t="s">
        <v>79</v>
      </c>
      <c r="F34" s="28">
        <v>27831171.09</v>
      </c>
      <c r="G34" s="28"/>
      <c r="H34" s="28"/>
      <c r="I34" s="28"/>
      <c r="J34" s="7" t="s">
        <v>44</v>
      </c>
      <c r="L34" s="29">
        <v>-20</v>
      </c>
      <c r="M34" s="28"/>
      <c r="N34" s="30">
        <f t="shared" si="2"/>
        <v>617852</v>
      </c>
      <c r="O34" s="28"/>
      <c r="P34" s="39">
        <v>2.2200000000000002</v>
      </c>
      <c r="Q34" s="36"/>
      <c r="R34" s="29" t="s">
        <v>45</v>
      </c>
      <c r="S34" s="36"/>
      <c r="T34" s="7" t="s">
        <v>80</v>
      </c>
      <c r="U34"/>
      <c r="V34" s="29">
        <v>-20</v>
      </c>
      <c r="W34" s="29"/>
      <c r="X34" s="30">
        <v>759490</v>
      </c>
      <c r="Y34" s="36"/>
      <c r="Z34" s="39">
        <v>2.73</v>
      </c>
      <c r="AB34" s="30">
        <f t="shared" si="3"/>
        <v>141638</v>
      </c>
    </row>
    <row r="35" spans="1:28" x14ac:dyDescent="0.35">
      <c r="A35" s="75" t="s">
        <v>81</v>
      </c>
      <c r="B35" s="31">
        <v>380</v>
      </c>
      <c r="D35" s="11" t="s">
        <v>82</v>
      </c>
      <c r="F35" s="28">
        <v>613378342.62</v>
      </c>
      <c r="G35" s="28"/>
      <c r="H35" s="28"/>
      <c r="I35" s="28"/>
      <c r="J35" s="7" t="s">
        <v>44</v>
      </c>
      <c r="L35" s="29">
        <v>-72</v>
      </c>
      <c r="M35" s="28"/>
      <c r="N35" s="30">
        <f t="shared" si="2"/>
        <v>18708039</v>
      </c>
      <c r="O35" s="28"/>
      <c r="P35" s="39">
        <v>3.05</v>
      </c>
      <c r="Q35" s="36"/>
      <c r="R35" s="29" t="s">
        <v>45</v>
      </c>
      <c r="S35" s="36"/>
      <c r="T35" s="7" t="s">
        <v>83</v>
      </c>
      <c r="U35"/>
      <c r="V35" s="29">
        <v>-100</v>
      </c>
      <c r="W35" s="29"/>
      <c r="X35" s="30">
        <v>28264007</v>
      </c>
      <c r="Y35" s="36"/>
      <c r="Z35" s="39">
        <v>4.6100000000000003</v>
      </c>
      <c r="AB35" s="30">
        <f t="shared" si="3"/>
        <v>9555968</v>
      </c>
    </row>
    <row r="36" spans="1:28" ht="14.25" customHeight="1" x14ac:dyDescent="0.35">
      <c r="A36" s="75" t="s">
        <v>84</v>
      </c>
      <c r="B36" s="31">
        <v>381</v>
      </c>
      <c r="D36" s="11" t="s">
        <v>85</v>
      </c>
      <c r="F36" s="28">
        <v>57854659.869999997</v>
      </c>
      <c r="G36" s="28"/>
      <c r="H36" s="28"/>
      <c r="I36" s="28"/>
      <c r="J36" s="7" t="s">
        <v>86</v>
      </c>
      <c r="L36" s="29">
        <v>-5</v>
      </c>
      <c r="M36" s="28"/>
      <c r="N36" s="30">
        <f t="shared" si="2"/>
        <v>1018242</v>
      </c>
      <c r="O36" s="28"/>
      <c r="P36" s="39">
        <v>1.76</v>
      </c>
      <c r="Q36" s="36"/>
      <c r="R36" s="29" t="s">
        <v>45</v>
      </c>
      <c r="S36" s="36"/>
      <c r="T36" s="7" t="s">
        <v>87</v>
      </c>
      <c r="U36"/>
      <c r="V36" s="29">
        <v>-5</v>
      </c>
      <c r="W36" s="29"/>
      <c r="X36" s="30">
        <v>2264558</v>
      </c>
      <c r="Y36" s="36"/>
      <c r="Z36" s="39">
        <v>3.91</v>
      </c>
      <c r="AB36" s="30">
        <f t="shared" si="3"/>
        <v>1246316</v>
      </c>
    </row>
    <row r="37" spans="1:28" x14ac:dyDescent="0.35">
      <c r="A37" s="75" t="s">
        <v>88</v>
      </c>
      <c r="B37" s="31">
        <v>381.4</v>
      </c>
      <c r="D37" s="11" t="s">
        <v>89</v>
      </c>
      <c r="F37" s="28">
        <v>14299886.34</v>
      </c>
      <c r="G37" s="28"/>
      <c r="H37" s="28"/>
      <c r="I37" s="28"/>
      <c r="J37" s="46" t="s">
        <v>90</v>
      </c>
      <c r="K37" s="28"/>
      <c r="L37" s="47">
        <v>0</v>
      </c>
      <c r="M37" s="28"/>
      <c r="N37" s="30">
        <f t="shared" si="2"/>
        <v>137279</v>
      </c>
      <c r="O37" s="28"/>
      <c r="P37" s="39">
        <v>0.96</v>
      </c>
      <c r="Q37" s="36"/>
      <c r="R37" s="29" t="s">
        <v>45</v>
      </c>
      <c r="S37" s="36"/>
      <c r="T37" s="7" t="s">
        <v>90</v>
      </c>
      <c r="U37"/>
      <c r="V37" s="29">
        <v>0</v>
      </c>
      <c r="W37" s="29"/>
      <c r="X37" s="30">
        <v>1206191</v>
      </c>
      <c r="Y37" s="36"/>
      <c r="Z37" s="39">
        <v>8.43</v>
      </c>
      <c r="AB37" s="30">
        <f t="shared" si="3"/>
        <v>1068912</v>
      </c>
    </row>
    <row r="38" spans="1:28" x14ac:dyDescent="0.35">
      <c r="A38" s="75" t="s">
        <v>91</v>
      </c>
      <c r="B38" s="31">
        <v>382</v>
      </c>
      <c r="D38" s="11" t="s">
        <v>92</v>
      </c>
      <c r="F38" s="28">
        <v>42781464.32</v>
      </c>
      <c r="G38" s="28"/>
      <c r="H38" s="28"/>
      <c r="I38" s="28"/>
      <c r="J38" s="7" t="s">
        <v>93</v>
      </c>
      <c r="L38" s="29">
        <v>-5</v>
      </c>
      <c r="M38" s="28"/>
      <c r="N38" s="30">
        <f t="shared" si="2"/>
        <v>1565802</v>
      </c>
      <c r="O38" s="28"/>
      <c r="P38" s="39">
        <v>3.66</v>
      </c>
      <c r="Q38" s="36"/>
      <c r="R38" s="29" t="s">
        <v>45</v>
      </c>
      <c r="S38" s="36"/>
      <c r="T38" s="7" t="s">
        <v>94</v>
      </c>
      <c r="U38"/>
      <c r="V38" s="29">
        <v>-5</v>
      </c>
      <c r="W38" s="29"/>
      <c r="X38" s="30">
        <v>2685900</v>
      </c>
      <c r="Y38" s="36"/>
      <c r="Z38" s="39">
        <v>6.28</v>
      </c>
      <c r="AB38" s="30">
        <f t="shared" si="3"/>
        <v>1120098</v>
      </c>
    </row>
    <row r="39" spans="1:28" x14ac:dyDescent="0.35">
      <c r="A39" s="75" t="s">
        <v>95</v>
      </c>
      <c r="B39" s="31">
        <v>383</v>
      </c>
      <c r="D39" s="11" t="s">
        <v>96</v>
      </c>
      <c r="F39" s="28">
        <v>469616.11</v>
      </c>
      <c r="G39" s="28"/>
      <c r="H39" s="28"/>
      <c r="I39" s="28"/>
      <c r="J39" s="7" t="s">
        <v>86</v>
      </c>
      <c r="L39" s="29">
        <v>0</v>
      </c>
      <c r="M39" s="28"/>
      <c r="N39" s="30">
        <f t="shared" si="2"/>
        <v>3146</v>
      </c>
      <c r="O39" s="28"/>
      <c r="P39" s="39">
        <v>0.67</v>
      </c>
      <c r="Q39" s="36"/>
      <c r="R39" s="29" t="s">
        <v>45</v>
      </c>
      <c r="S39" s="36"/>
      <c r="T39" s="7" t="s">
        <v>86</v>
      </c>
      <c r="U39"/>
      <c r="V39" s="29">
        <v>0</v>
      </c>
      <c r="W39" s="29"/>
      <c r="X39" s="30">
        <v>9449</v>
      </c>
      <c r="Y39" s="36"/>
      <c r="Z39" s="39">
        <v>2.0099999999999998</v>
      </c>
      <c r="AB39" s="30">
        <f t="shared" si="3"/>
        <v>6303</v>
      </c>
    </row>
    <row r="40" spans="1:28" x14ac:dyDescent="0.35">
      <c r="A40" s="75" t="s">
        <v>97</v>
      </c>
      <c r="B40" s="31">
        <v>384</v>
      </c>
      <c r="D40" s="11" t="s">
        <v>98</v>
      </c>
      <c r="F40" s="28">
        <v>13925764.789999999</v>
      </c>
      <c r="G40" s="28"/>
      <c r="H40" s="28"/>
      <c r="I40" s="28"/>
      <c r="J40" s="7" t="s">
        <v>86</v>
      </c>
      <c r="L40" s="29">
        <v>0</v>
      </c>
      <c r="M40" s="28"/>
      <c r="N40" s="30">
        <f t="shared" si="2"/>
        <v>217242</v>
      </c>
      <c r="O40" s="28"/>
      <c r="P40" s="39">
        <v>1.56</v>
      </c>
      <c r="Q40" s="36"/>
      <c r="R40" s="29" t="s">
        <v>45</v>
      </c>
      <c r="S40" s="36"/>
      <c r="T40" s="7" t="s">
        <v>86</v>
      </c>
      <c r="U40"/>
      <c r="V40" s="29">
        <v>0</v>
      </c>
      <c r="W40" s="29"/>
      <c r="X40" s="30">
        <v>380958</v>
      </c>
      <c r="Y40" s="36"/>
      <c r="Z40" s="39">
        <v>2.74</v>
      </c>
      <c r="AB40" s="30">
        <f t="shared" si="3"/>
        <v>163716</v>
      </c>
    </row>
    <row r="41" spans="1:28" x14ac:dyDescent="0.35">
      <c r="A41" s="75" t="s">
        <v>99</v>
      </c>
      <c r="B41" s="48">
        <v>385</v>
      </c>
      <c r="D41" s="11" t="s">
        <v>100</v>
      </c>
      <c r="F41" s="28">
        <v>706959.97</v>
      </c>
      <c r="G41" s="28"/>
      <c r="H41" s="28"/>
      <c r="I41" s="28"/>
      <c r="J41" s="7" t="s">
        <v>101</v>
      </c>
      <c r="L41" s="29">
        <v>-5</v>
      </c>
      <c r="M41" s="28"/>
      <c r="N41" s="30">
        <f t="shared" si="2"/>
        <v>29551</v>
      </c>
      <c r="O41" s="28"/>
      <c r="P41" s="39">
        <v>4.18</v>
      </c>
      <c r="Q41" s="36"/>
      <c r="R41" s="29" t="s">
        <v>45</v>
      </c>
      <c r="S41" s="36"/>
      <c r="T41" s="7" t="s">
        <v>102</v>
      </c>
      <c r="U41"/>
      <c r="V41" s="29">
        <v>-5</v>
      </c>
      <c r="W41" s="29"/>
      <c r="X41" s="30">
        <v>18450</v>
      </c>
      <c r="Y41" s="36"/>
      <c r="Z41" s="39">
        <v>2.61</v>
      </c>
      <c r="AB41" s="30">
        <f t="shared" si="3"/>
        <v>-11101</v>
      </c>
    </row>
    <row r="42" spans="1:28" x14ac:dyDescent="0.35">
      <c r="A42" s="75" t="s">
        <v>103</v>
      </c>
      <c r="B42" s="48">
        <v>386</v>
      </c>
      <c r="D42" s="11" t="s">
        <v>104</v>
      </c>
      <c r="F42" s="28">
        <v>3448453.09</v>
      </c>
      <c r="G42" s="28"/>
      <c r="H42" s="28"/>
      <c r="I42" s="28"/>
      <c r="J42" s="7" t="s">
        <v>52</v>
      </c>
      <c r="L42" s="29">
        <v>-5</v>
      </c>
      <c r="M42" s="28"/>
      <c r="N42" s="30">
        <f t="shared" si="2"/>
        <v>7931</v>
      </c>
      <c r="O42" s="28"/>
      <c r="P42" s="39">
        <v>0.23</v>
      </c>
      <c r="Q42" s="36"/>
      <c r="R42" s="29" t="s">
        <v>45</v>
      </c>
      <c r="S42" s="36"/>
      <c r="T42" s="7" t="s">
        <v>105</v>
      </c>
      <c r="U42"/>
      <c r="V42" s="29">
        <v>-5</v>
      </c>
      <c r="W42" s="29"/>
      <c r="X42" s="30">
        <v>109121</v>
      </c>
      <c r="Y42" s="36"/>
      <c r="Z42" s="39">
        <v>3.16</v>
      </c>
      <c r="AB42" s="30">
        <f t="shared" si="3"/>
        <v>101190</v>
      </c>
    </row>
    <row r="43" spans="1:28" x14ac:dyDescent="0.35">
      <c r="A43" s="75" t="s">
        <v>106</v>
      </c>
      <c r="B43" s="31">
        <v>387</v>
      </c>
      <c r="D43" s="11" t="s">
        <v>107</v>
      </c>
      <c r="F43" s="28">
        <v>2236893.46</v>
      </c>
      <c r="G43" s="28"/>
      <c r="H43" s="28"/>
      <c r="I43" s="28"/>
      <c r="J43" s="7" t="s">
        <v>108</v>
      </c>
      <c r="L43" s="29">
        <v>0</v>
      </c>
      <c r="M43" s="28"/>
      <c r="N43" s="30">
        <f t="shared" si="2"/>
        <v>48093</v>
      </c>
      <c r="O43" s="28"/>
      <c r="P43" s="39">
        <v>2.15</v>
      </c>
      <c r="Q43" s="36"/>
      <c r="R43" s="29" t="s">
        <v>45</v>
      </c>
      <c r="S43" s="36"/>
      <c r="T43" s="7" t="s">
        <v>108</v>
      </c>
      <c r="U43"/>
      <c r="V43" s="29">
        <v>0</v>
      </c>
      <c r="W43" s="29"/>
      <c r="X43" s="30">
        <v>105045</v>
      </c>
      <c r="Y43" s="36"/>
      <c r="Z43" s="39">
        <v>4.7</v>
      </c>
      <c r="AB43" s="30">
        <f t="shared" si="3"/>
        <v>56952</v>
      </c>
    </row>
    <row r="44" spans="1:28" x14ac:dyDescent="0.35">
      <c r="F44" s="49"/>
      <c r="G44" s="28"/>
      <c r="H44" s="28"/>
      <c r="I44" s="28"/>
      <c r="J44" s="28"/>
      <c r="K44" s="28"/>
      <c r="L44" s="28"/>
      <c r="M44" s="28"/>
      <c r="N44" s="50"/>
      <c r="O44" s="28"/>
      <c r="P44" s="39"/>
      <c r="Q44" s="36"/>
      <c r="R44" s="36"/>
      <c r="S44" s="36"/>
      <c r="T44" s="13"/>
      <c r="U44"/>
      <c r="V44" s="29"/>
      <c r="W44" s="29"/>
      <c r="X44" s="50"/>
      <c r="Y44" s="36"/>
      <c r="Z44" s="39"/>
      <c r="AB44" s="50"/>
    </row>
    <row r="45" spans="1:28" ht="15.45" x14ac:dyDescent="0.4">
      <c r="A45" s="75" t="s">
        <v>109</v>
      </c>
      <c r="D45" s="32" t="s">
        <v>110</v>
      </c>
      <c r="F45" s="33">
        <f>+SUBTOTAL(9,F28:F44)</f>
        <v>2132738568.8199995</v>
      </c>
      <c r="G45" s="33"/>
      <c r="H45" s="33"/>
      <c r="I45" s="33"/>
      <c r="J45" s="33"/>
      <c r="K45" s="33"/>
      <c r="L45" s="33"/>
      <c r="M45" s="33"/>
      <c r="N45" s="51">
        <f>+SUBTOTAL(9,N28:N44)</f>
        <v>61246358</v>
      </c>
      <c r="O45" s="33"/>
      <c r="P45" s="43">
        <f>(N45/F45)*100</f>
        <v>2.8717236559324921</v>
      </c>
      <c r="Q45" s="35"/>
      <c r="R45" s="35"/>
      <c r="S45" s="35"/>
      <c r="T45" s="13"/>
      <c r="U45"/>
      <c r="V45" s="29"/>
      <c r="W45" s="29"/>
      <c r="X45" s="51">
        <f>+SUBTOTAL(9,X28:X44)</f>
        <v>86603726</v>
      </c>
      <c r="Y45" s="35"/>
      <c r="Z45" s="43">
        <f>ROUND(X45/F45*100,2)</f>
        <v>4.0599999999999996</v>
      </c>
      <c r="AB45" s="51">
        <f>+SUBTOTAL(9,AB28:AB44)</f>
        <v>25357368</v>
      </c>
    </row>
    <row r="46" spans="1:28" x14ac:dyDescent="0.35">
      <c r="F46" s="28"/>
      <c r="G46" s="28"/>
      <c r="H46" s="28"/>
      <c r="I46" s="28"/>
      <c r="J46" s="28"/>
      <c r="K46" s="28"/>
      <c r="L46" s="28"/>
      <c r="M46" s="28"/>
      <c r="N46" s="30"/>
      <c r="O46" s="28"/>
      <c r="P46" s="39"/>
      <c r="Q46" s="36"/>
      <c r="R46" s="36"/>
      <c r="S46" s="36"/>
      <c r="T46" s="13"/>
      <c r="U46"/>
      <c r="V46" s="29"/>
      <c r="W46" s="29"/>
      <c r="Y46" s="36"/>
      <c r="Z46" s="39"/>
      <c r="AB46" s="30"/>
    </row>
    <row r="47" spans="1:28" ht="15.45" x14ac:dyDescent="0.4">
      <c r="D47" s="19" t="s">
        <v>111</v>
      </c>
      <c r="F47" s="28"/>
      <c r="G47" s="28"/>
      <c r="H47" s="28"/>
      <c r="I47" s="28"/>
      <c r="J47" s="28"/>
      <c r="K47" s="28"/>
      <c r="L47" s="28"/>
      <c r="M47" s="28"/>
      <c r="N47" s="30"/>
      <c r="O47" s="28"/>
      <c r="P47" s="39"/>
      <c r="Q47" s="36"/>
      <c r="R47" s="36"/>
      <c r="S47" s="36"/>
      <c r="T47" s="13"/>
      <c r="U47"/>
      <c r="V47" s="29"/>
      <c r="W47" s="29"/>
      <c r="Y47" s="36"/>
      <c r="Z47" s="39"/>
      <c r="AB47" s="30"/>
    </row>
    <row r="48" spans="1:28" x14ac:dyDescent="0.35">
      <c r="F48" s="28"/>
      <c r="G48" s="28"/>
      <c r="H48" s="28"/>
      <c r="I48" s="28"/>
      <c r="J48" s="28"/>
      <c r="K48" s="28"/>
      <c r="L48" s="28"/>
      <c r="M48" s="28"/>
      <c r="N48" s="30"/>
      <c r="O48" s="28"/>
      <c r="P48" s="39"/>
      <c r="Q48" s="36"/>
      <c r="R48" s="36"/>
      <c r="S48" s="36"/>
      <c r="T48" s="13"/>
      <c r="U48"/>
      <c r="V48" s="29"/>
      <c r="W48" s="29"/>
      <c r="Y48" s="36"/>
      <c r="Z48" s="39"/>
      <c r="AB48" s="30"/>
    </row>
    <row r="49" spans="1:28" x14ac:dyDescent="0.35">
      <c r="A49" s="75" t="s">
        <v>112</v>
      </c>
      <c r="B49" s="48">
        <v>390</v>
      </c>
      <c r="D49" s="11" t="s">
        <v>43</v>
      </c>
      <c r="F49" s="28">
        <v>11119586.470000001</v>
      </c>
      <c r="G49" s="28"/>
      <c r="H49" s="28"/>
      <c r="I49" s="28"/>
      <c r="J49" s="46" t="s">
        <v>113</v>
      </c>
      <c r="K49" s="28"/>
      <c r="L49" s="29">
        <v>-5</v>
      </c>
      <c r="M49" s="28"/>
      <c r="N49" s="30">
        <f t="shared" ref="N49" si="4">ROUND(P49*F49/100,0)</f>
        <v>346931</v>
      </c>
      <c r="O49" s="28"/>
      <c r="P49" s="39">
        <v>3.12</v>
      </c>
      <c r="Q49" s="36"/>
      <c r="R49" s="29" t="s">
        <v>45</v>
      </c>
      <c r="S49" s="36"/>
      <c r="T49" s="7" t="s">
        <v>113</v>
      </c>
      <c r="U49"/>
      <c r="V49" s="29">
        <v>-10</v>
      </c>
      <c r="W49" s="29"/>
      <c r="X49" s="30">
        <v>350653</v>
      </c>
      <c r="Y49" s="36"/>
      <c r="Z49" s="39">
        <v>3.15</v>
      </c>
      <c r="AB49" s="30">
        <f t="shared" ref="AB49" si="5">X49-N49</f>
        <v>3722</v>
      </c>
    </row>
    <row r="50" spans="1:28" x14ac:dyDescent="0.35">
      <c r="B50" s="31"/>
      <c r="D50" s="11"/>
      <c r="F50" s="28"/>
      <c r="G50" s="28"/>
      <c r="H50" s="28"/>
      <c r="I50" s="28"/>
      <c r="J50" s="28"/>
      <c r="K50" s="28"/>
      <c r="L50" s="28"/>
      <c r="M50" s="28"/>
      <c r="N50" s="30"/>
      <c r="O50" s="28"/>
      <c r="P50" s="39"/>
      <c r="Q50" s="36"/>
      <c r="R50" s="36"/>
      <c r="S50" s="36"/>
      <c r="T50" s="7"/>
      <c r="U50"/>
      <c r="V50" s="29"/>
      <c r="W50" s="29"/>
      <c r="Y50" s="36"/>
      <c r="Z50" s="39"/>
      <c r="AB50" s="30"/>
    </row>
    <row r="51" spans="1:28" x14ac:dyDescent="0.35">
      <c r="A51" s="75" t="s">
        <v>114</v>
      </c>
      <c r="B51" s="31">
        <v>391.1</v>
      </c>
      <c r="D51" s="11" t="s">
        <v>115</v>
      </c>
      <c r="F51" s="28"/>
      <c r="G51" s="28"/>
      <c r="H51" s="28"/>
      <c r="I51" s="28"/>
      <c r="J51" s="7"/>
      <c r="K51" s="28"/>
      <c r="L51" s="47"/>
      <c r="M51" s="28"/>
      <c r="N51" s="30"/>
      <c r="O51" s="28"/>
      <c r="P51" s="45"/>
      <c r="Q51" s="36"/>
      <c r="R51" s="36"/>
      <c r="S51" s="36"/>
      <c r="T51" s="7"/>
      <c r="U51"/>
      <c r="V51" s="29"/>
      <c r="W51" s="29"/>
      <c r="Y51" s="36"/>
      <c r="Z51" s="39"/>
      <c r="AB51" s="30"/>
    </row>
    <row r="52" spans="1:28" x14ac:dyDescent="0.35">
      <c r="A52" s="75" t="s">
        <v>116</v>
      </c>
      <c r="B52" s="31"/>
      <c r="D52" s="11" t="s">
        <v>117</v>
      </c>
      <c r="F52" s="28">
        <v>180659.28</v>
      </c>
      <c r="G52" s="28"/>
      <c r="H52" s="28"/>
      <c r="I52" s="28"/>
      <c r="J52" s="10" t="s">
        <v>118</v>
      </c>
      <c r="K52" s="3"/>
      <c r="L52" s="52"/>
      <c r="M52" s="28"/>
      <c r="N52" s="30">
        <f t="shared" ref="N52:N53" si="6">ROUND(P52*F52/100,0)</f>
        <v>0</v>
      </c>
      <c r="O52" s="28"/>
      <c r="P52" s="39">
        <v>0</v>
      </c>
      <c r="Q52" s="36"/>
      <c r="R52" s="29" t="s">
        <v>45</v>
      </c>
      <c r="S52" s="36"/>
      <c r="T52" s="10" t="s">
        <v>118</v>
      </c>
      <c r="U52" s="3"/>
      <c r="V52" s="52"/>
      <c r="W52" s="29"/>
      <c r="X52" s="30">
        <v>0</v>
      </c>
      <c r="Y52" s="36"/>
      <c r="Z52" s="39">
        <v>0</v>
      </c>
      <c r="AB52" s="30">
        <f t="shared" ref="AB52:AB53" si="7">X52-N52</f>
        <v>0</v>
      </c>
    </row>
    <row r="53" spans="1:28" x14ac:dyDescent="0.35">
      <c r="A53" s="75" t="s">
        <v>119</v>
      </c>
      <c r="B53" s="31"/>
      <c r="D53" s="11" t="s">
        <v>120</v>
      </c>
      <c r="F53" s="28">
        <v>2299916.2799999998</v>
      </c>
      <c r="G53" s="28"/>
      <c r="H53" s="28"/>
      <c r="I53" s="28"/>
      <c r="J53" s="46" t="s">
        <v>90</v>
      </c>
      <c r="K53" s="28"/>
      <c r="L53" s="47">
        <v>0</v>
      </c>
      <c r="M53" s="28"/>
      <c r="N53" s="30">
        <f t="shared" si="6"/>
        <v>153404</v>
      </c>
      <c r="O53" s="28"/>
      <c r="P53" s="39">
        <v>6.67</v>
      </c>
      <c r="Q53" s="36"/>
      <c r="R53" s="29" t="s">
        <v>45</v>
      </c>
      <c r="S53" s="36"/>
      <c r="T53" s="7" t="s">
        <v>90</v>
      </c>
      <c r="U53"/>
      <c r="V53" s="29">
        <v>0</v>
      </c>
      <c r="W53" s="29"/>
      <c r="X53" s="30">
        <v>153331</v>
      </c>
      <c r="Y53" s="36"/>
      <c r="Z53" s="39">
        <v>6.67</v>
      </c>
      <c r="AB53" s="30">
        <f t="shared" si="7"/>
        <v>-73</v>
      </c>
    </row>
    <row r="54" spans="1:28" x14ac:dyDescent="0.35">
      <c r="B54" s="31"/>
      <c r="D54" s="11"/>
      <c r="F54" s="49"/>
      <c r="G54" s="28"/>
      <c r="H54" s="28"/>
      <c r="I54" s="28"/>
      <c r="J54" s="7"/>
      <c r="K54" s="28"/>
      <c r="L54" s="47"/>
      <c r="M54" s="28"/>
      <c r="N54" s="50"/>
      <c r="O54" s="28"/>
      <c r="P54" s="45"/>
      <c r="Q54" s="36"/>
      <c r="R54" s="36"/>
      <c r="S54" s="36"/>
      <c r="T54" s="7"/>
      <c r="U54"/>
      <c r="V54" s="29"/>
      <c r="W54" s="29"/>
      <c r="X54" s="50"/>
      <c r="Y54" s="36"/>
      <c r="Z54" s="39"/>
      <c r="AB54" s="50"/>
    </row>
    <row r="55" spans="1:28" x14ac:dyDescent="0.35">
      <c r="A55" s="75" t="s">
        <v>121</v>
      </c>
      <c r="B55" s="31"/>
      <c r="D55" s="11" t="s">
        <v>122</v>
      </c>
      <c r="F55" s="28">
        <f>+SUBTOTAL(9,F52:F53)</f>
        <v>2480575.5599999996</v>
      </c>
      <c r="G55" s="28"/>
      <c r="H55" s="28"/>
      <c r="I55" s="28"/>
      <c r="J55" s="7"/>
      <c r="K55" s="28"/>
      <c r="L55" s="47"/>
      <c r="M55" s="28"/>
      <c r="N55" s="53">
        <f>+SUBTOTAL(9,N52:N53)</f>
        <v>153404</v>
      </c>
      <c r="O55" s="28"/>
      <c r="P55" s="54">
        <f>(N55/F55)*100</f>
        <v>6.1842099258609169</v>
      </c>
      <c r="Q55" s="36"/>
      <c r="R55" s="36"/>
      <c r="S55" s="36"/>
      <c r="T55" s="7"/>
      <c r="U55"/>
      <c r="V55" s="29"/>
      <c r="W55" s="29"/>
      <c r="X55" s="53">
        <f>+SUBTOTAL(9,X52:X53)</f>
        <v>153331</v>
      </c>
      <c r="Y55" s="36"/>
      <c r="Z55" s="54">
        <f>ROUND(X55/F55*100,2)</f>
        <v>6.18</v>
      </c>
      <c r="AB55" s="53">
        <f>+SUBTOTAL(9,AB52:AB53)</f>
        <v>-73</v>
      </c>
    </row>
    <row r="56" spans="1:28" x14ac:dyDescent="0.35">
      <c r="B56" s="31"/>
      <c r="D56" s="11"/>
      <c r="F56" s="28"/>
      <c r="G56" s="28"/>
      <c r="H56" s="28"/>
      <c r="I56" s="28"/>
      <c r="J56" s="7"/>
      <c r="K56" s="28"/>
      <c r="L56" s="47"/>
      <c r="M56" s="28"/>
      <c r="N56" s="30"/>
      <c r="O56" s="28"/>
      <c r="P56" s="45"/>
      <c r="Q56" s="36"/>
      <c r="R56" s="36"/>
      <c r="S56" s="36"/>
      <c r="T56" s="7"/>
      <c r="U56"/>
      <c r="V56" s="29"/>
      <c r="W56" s="29"/>
      <c r="Y56" s="36"/>
      <c r="Z56" s="39"/>
      <c r="AB56" s="30"/>
    </row>
    <row r="57" spans="1:28" x14ac:dyDescent="0.35">
      <c r="A57" s="75" t="s">
        <v>123</v>
      </c>
      <c r="B57" s="31">
        <v>392</v>
      </c>
      <c r="D57" s="11" t="s">
        <v>124</v>
      </c>
      <c r="F57" s="28">
        <v>33170.9</v>
      </c>
      <c r="G57" s="28"/>
      <c r="H57" s="28"/>
      <c r="I57" s="28"/>
      <c r="J57" s="7" t="s">
        <v>125</v>
      </c>
      <c r="K57" s="28"/>
      <c r="L57" s="47" t="s">
        <v>125</v>
      </c>
      <c r="M57" s="28"/>
      <c r="N57" s="30">
        <f t="shared" ref="N57:N58" si="8">ROUND(P57*F57/100,0)</f>
        <v>0</v>
      </c>
      <c r="O57" s="28"/>
      <c r="P57" s="45">
        <v>0</v>
      </c>
      <c r="Q57" s="36"/>
      <c r="R57" s="36"/>
      <c r="S57" s="36"/>
      <c r="T57" s="7" t="s">
        <v>126</v>
      </c>
      <c r="U57"/>
      <c r="V57" s="29">
        <v>5</v>
      </c>
      <c r="W57" s="29"/>
      <c r="X57" s="30">
        <v>3918</v>
      </c>
      <c r="Y57" s="36"/>
      <c r="Z57" s="39">
        <v>11.81</v>
      </c>
      <c r="AB57" s="30">
        <f t="shared" ref="AB57:AB58" si="9">X57-N57</f>
        <v>3918</v>
      </c>
    </row>
    <row r="58" spans="1:28" x14ac:dyDescent="0.35">
      <c r="A58" s="75" t="s">
        <v>127</v>
      </c>
      <c r="B58" s="31">
        <v>393</v>
      </c>
      <c r="D58" s="11" t="s">
        <v>128</v>
      </c>
      <c r="F58" s="28">
        <v>455551.74</v>
      </c>
      <c r="G58" s="28"/>
      <c r="H58" s="28"/>
      <c r="I58" s="28"/>
      <c r="J58" s="46" t="s">
        <v>129</v>
      </c>
      <c r="K58" s="28"/>
      <c r="L58" s="47">
        <v>0</v>
      </c>
      <c r="M58" s="28"/>
      <c r="N58" s="30">
        <f t="shared" si="8"/>
        <v>0</v>
      </c>
      <c r="O58" s="28"/>
      <c r="P58" s="39">
        <v>0</v>
      </c>
      <c r="Q58" s="36"/>
      <c r="R58" s="29" t="s">
        <v>45</v>
      </c>
      <c r="S58" s="36"/>
      <c r="T58" s="7" t="s">
        <v>129</v>
      </c>
      <c r="U58"/>
      <c r="V58" s="29">
        <v>0</v>
      </c>
      <c r="W58" s="29"/>
      <c r="X58" s="30">
        <v>22778</v>
      </c>
      <c r="Y58" s="36"/>
      <c r="Z58" s="39">
        <v>5</v>
      </c>
      <c r="AB58" s="30">
        <f t="shared" si="9"/>
        <v>22778</v>
      </c>
    </row>
    <row r="59" spans="1:28" x14ac:dyDescent="0.35">
      <c r="B59" s="31"/>
      <c r="D59" s="11"/>
      <c r="F59" s="28"/>
      <c r="G59" s="28"/>
      <c r="H59" s="28"/>
      <c r="I59" s="28"/>
      <c r="J59" s="7"/>
      <c r="K59" s="28"/>
      <c r="L59" s="47"/>
      <c r="M59" s="28"/>
      <c r="N59" s="30"/>
      <c r="O59" s="28"/>
      <c r="P59" s="45"/>
      <c r="Q59" s="36"/>
      <c r="R59" s="36"/>
      <c r="S59" s="36"/>
      <c r="T59" s="7"/>
      <c r="U59"/>
      <c r="V59" s="29"/>
      <c r="W59" s="29"/>
      <c r="Y59" s="36"/>
      <c r="Z59" s="39"/>
      <c r="AB59" s="30"/>
    </row>
    <row r="60" spans="1:28" x14ac:dyDescent="0.35">
      <c r="A60" s="75" t="s">
        <v>130</v>
      </c>
      <c r="B60" s="31">
        <v>394</v>
      </c>
      <c r="D60" s="11" t="s">
        <v>131</v>
      </c>
      <c r="F60" s="28"/>
      <c r="G60" s="28"/>
      <c r="H60" s="28"/>
      <c r="I60" s="28"/>
      <c r="J60" s="7"/>
      <c r="K60" s="28"/>
      <c r="L60" s="47"/>
      <c r="M60" s="28"/>
      <c r="N60" s="30"/>
      <c r="O60" s="28"/>
      <c r="P60" s="39"/>
      <c r="Q60" s="36"/>
      <c r="R60" s="36"/>
      <c r="S60" s="36"/>
      <c r="T60" s="7"/>
      <c r="U60"/>
      <c r="V60" s="29"/>
      <c r="W60" s="29"/>
      <c r="Y60" s="36"/>
      <c r="Z60" s="39"/>
      <c r="AB60" s="30"/>
    </row>
    <row r="61" spans="1:28" x14ac:dyDescent="0.35">
      <c r="A61" s="75" t="s">
        <v>132</v>
      </c>
      <c r="B61" s="31"/>
      <c r="D61" s="11" t="s">
        <v>117</v>
      </c>
      <c r="F61" s="28">
        <v>31879.53</v>
      </c>
      <c r="G61" s="28"/>
      <c r="H61" s="28"/>
      <c r="I61" s="28"/>
      <c r="J61" s="10" t="s">
        <v>118</v>
      </c>
      <c r="K61" s="3"/>
      <c r="L61" s="52"/>
      <c r="M61" s="28"/>
      <c r="N61" s="30">
        <f t="shared" ref="N61:N62" si="10">ROUND(P61*F61/100,0)</f>
        <v>0</v>
      </c>
      <c r="O61" s="28"/>
      <c r="P61" s="39">
        <v>0</v>
      </c>
      <c r="Q61" s="36"/>
      <c r="R61" s="29" t="s">
        <v>45</v>
      </c>
      <c r="S61" s="36"/>
      <c r="T61" s="10" t="s">
        <v>118</v>
      </c>
      <c r="U61" s="3"/>
      <c r="V61" s="52"/>
      <c r="W61" s="29"/>
      <c r="X61" s="30">
        <v>0</v>
      </c>
      <c r="Y61" s="36"/>
      <c r="Z61" s="39">
        <v>0</v>
      </c>
      <c r="AB61" s="30">
        <f t="shared" ref="AB61:AB62" si="11">X61-N61</f>
        <v>0</v>
      </c>
    </row>
    <row r="62" spans="1:28" x14ac:dyDescent="0.35">
      <c r="A62" s="75" t="s">
        <v>133</v>
      </c>
      <c r="B62" s="31"/>
      <c r="D62" s="11" t="s">
        <v>120</v>
      </c>
      <c r="F62" s="28">
        <v>13818572.49</v>
      </c>
      <c r="G62" s="28"/>
      <c r="H62" s="28"/>
      <c r="I62" s="28"/>
      <c r="J62" s="46" t="s">
        <v>129</v>
      </c>
      <c r="K62" s="28"/>
      <c r="L62" s="47">
        <v>0</v>
      </c>
      <c r="M62" s="28"/>
      <c r="N62" s="30">
        <f t="shared" si="10"/>
        <v>690929</v>
      </c>
      <c r="O62" s="28"/>
      <c r="P62" s="39">
        <v>5</v>
      </c>
      <c r="Q62" s="36"/>
      <c r="R62" s="29" t="s">
        <v>45</v>
      </c>
      <c r="S62" s="36"/>
      <c r="T62" s="7" t="s">
        <v>129</v>
      </c>
      <c r="U62"/>
      <c r="V62" s="29">
        <v>0</v>
      </c>
      <c r="W62" s="29"/>
      <c r="X62" s="30">
        <v>690403</v>
      </c>
      <c r="Y62" s="36"/>
      <c r="Z62" s="39">
        <v>5</v>
      </c>
      <c r="AB62" s="30">
        <f t="shared" si="11"/>
        <v>-526</v>
      </c>
    </row>
    <row r="63" spans="1:28" x14ac:dyDescent="0.35">
      <c r="B63" s="31"/>
      <c r="D63" s="11"/>
      <c r="F63" s="49"/>
      <c r="G63" s="28"/>
      <c r="H63" s="28"/>
      <c r="I63" s="28"/>
      <c r="J63" s="7"/>
      <c r="K63" s="28"/>
      <c r="L63" s="47"/>
      <c r="M63" s="28"/>
      <c r="N63" s="50"/>
      <c r="O63" s="28"/>
      <c r="P63" s="39"/>
      <c r="Q63" s="36"/>
      <c r="R63" s="36"/>
      <c r="S63" s="36"/>
      <c r="T63" s="7"/>
      <c r="U63"/>
      <c r="V63" s="29"/>
      <c r="W63" s="29"/>
      <c r="X63" s="50"/>
      <c r="Y63" s="36"/>
      <c r="Z63" s="39"/>
      <c r="AB63" s="50"/>
    </row>
    <row r="64" spans="1:28" x14ac:dyDescent="0.35">
      <c r="A64" s="75" t="s">
        <v>134</v>
      </c>
      <c r="B64" s="31"/>
      <c r="D64" s="11" t="s">
        <v>135</v>
      </c>
      <c r="F64" s="28">
        <f>+SUBTOTAL(9,F61:F62)</f>
        <v>13850452.02</v>
      </c>
      <c r="G64" s="28"/>
      <c r="H64" s="28"/>
      <c r="I64" s="28"/>
      <c r="J64" s="7"/>
      <c r="K64" s="28"/>
      <c r="L64" s="47"/>
      <c r="M64" s="28"/>
      <c r="N64" s="53">
        <f>+SUBTOTAL(9,N61:N62)</f>
        <v>690929</v>
      </c>
      <c r="O64" s="28"/>
      <c r="P64" s="54">
        <f>(N64/F64)*100</f>
        <v>4.9884942311074116</v>
      </c>
      <c r="Q64" s="36"/>
      <c r="R64" s="36"/>
      <c r="S64" s="36"/>
      <c r="T64" s="7"/>
      <c r="U64"/>
      <c r="V64" s="29"/>
      <c r="W64" s="29"/>
      <c r="X64" s="53">
        <f>+SUBTOTAL(9,X61:X62)</f>
        <v>690403</v>
      </c>
      <c r="Y64" s="36"/>
      <c r="Z64" s="54">
        <f>ROUND(X64/F64*100,2)</f>
        <v>4.9800000000000004</v>
      </c>
      <c r="AB64" s="53">
        <f>+SUBTOTAL(9,AB61:AB62)</f>
        <v>-526</v>
      </c>
    </row>
    <row r="65" spans="1:28" x14ac:dyDescent="0.35">
      <c r="A65" s="76"/>
      <c r="B65" s="31"/>
      <c r="D65" s="11"/>
      <c r="F65" s="28"/>
      <c r="G65" s="28"/>
      <c r="H65" s="28"/>
      <c r="I65" s="28"/>
      <c r="J65" s="7"/>
      <c r="K65" s="28"/>
      <c r="L65" s="47"/>
      <c r="M65" s="28"/>
      <c r="N65" s="30"/>
      <c r="O65" s="28"/>
      <c r="P65" s="39"/>
      <c r="Q65" s="36"/>
      <c r="R65" s="36"/>
      <c r="S65" s="36"/>
      <c r="T65" s="7"/>
      <c r="U65"/>
      <c r="V65" s="29"/>
      <c r="W65" s="29"/>
      <c r="Y65" s="36"/>
      <c r="Z65" s="39"/>
      <c r="AB65" s="30"/>
    </row>
    <row r="66" spans="1:28" x14ac:dyDescent="0.35">
      <c r="A66" s="75" t="s">
        <v>136</v>
      </c>
      <c r="B66" s="31">
        <v>395</v>
      </c>
      <c r="D66" s="11" t="s">
        <v>137</v>
      </c>
      <c r="F66" s="28">
        <v>157138.85999999999</v>
      </c>
      <c r="G66" s="28"/>
      <c r="H66" s="28"/>
      <c r="I66" s="28"/>
      <c r="J66" s="46" t="s">
        <v>90</v>
      </c>
      <c r="K66" s="28"/>
      <c r="L66" s="47">
        <v>0</v>
      </c>
      <c r="M66" s="28"/>
      <c r="N66" s="30">
        <f t="shared" ref="N66:N68" si="12">ROUND(P66*F66/100,0)</f>
        <v>10481</v>
      </c>
      <c r="O66" s="28"/>
      <c r="P66" s="39">
        <v>6.67</v>
      </c>
      <c r="Q66" s="36"/>
      <c r="R66" s="29" t="s">
        <v>45</v>
      </c>
      <c r="S66" s="36"/>
      <c r="T66" s="7" t="s">
        <v>90</v>
      </c>
      <c r="U66"/>
      <c r="V66" s="29">
        <v>0</v>
      </c>
      <c r="W66" s="29"/>
      <c r="X66" s="30">
        <v>10476</v>
      </c>
      <c r="Y66" s="36"/>
      <c r="Z66" s="39">
        <v>6.67</v>
      </c>
      <c r="AB66" s="30">
        <f t="shared" ref="AB66:AB68" si="13">X66-N66</f>
        <v>-5</v>
      </c>
    </row>
    <row r="67" spans="1:28" x14ac:dyDescent="0.35">
      <c r="A67" s="75" t="s">
        <v>138</v>
      </c>
      <c r="B67" s="31">
        <v>397.3</v>
      </c>
      <c r="D67" s="11" t="s">
        <v>139</v>
      </c>
      <c r="F67" s="28">
        <v>175145.56</v>
      </c>
      <c r="G67" s="28"/>
      <c r="H67" s="28"/>
      <c r="I67" s="28"/>
      <c r="J67" s="46" t="s">
        <v>140</v>
      </c>
      <c r="K67" s="28"/>
      <c r="L67" s="47">
        <v>0</v>
      </c>
      <c r="M67" s="28"/>
      <c r="N67" s="30">
        <f>ROUND(P67*F67/100,0)</f>
        <v>8757</v>
      </c>
      <c r="O67" s="28"/>
      <c r="P67" s="55">
        <v>5</v>
      </c>
      <c r="Q67" s="36"/>
      <c r="R67" s="29" t="s">
        <v>45</v>
      </c>
      <c r="S67" s="36"/>
      <c r="T67" s="7" t="s">
        <v>90</v>
      </c>
      <c r="U67"/>
      <c r="V67" s="29">
        <v>0</v>
      </c>
      <c r="W67" s="29"/>
      <c r="X67" s="30">
        <v>11685</v>
      </c>
      <c r="Y67" s="36"/>
      <c r="Z67" s="56">
        <v>6.67</v>
      </c>
      <c r="AB67" s="30">
        <f>X67-N67</f>
        <v>2928</v>
      </c>
    </row>
    <row r="68" spans="1:28" x14ac:dyDescent="0.35">
      <c r="A68" s="75" t="s">
        <v>141</v>
      </c>
      <c r="B68" s="31">
        <v>397.41</v>
      </c>
      <c r="D68" s="11" t="s">
        <v>142</v>
      </c>
      <c r="F68" s="28">
        <v>232560.36</v>
      </c>
      <c r="G68" s="28"/>
      <c r="H68" s="28"/>
      <c r="I68" s="28"/>
      <c r="J68" s="46" t="s">
        <v>143</v>
      </c>
      <c r="K68" s="28"/>
      <c r="L68" s="47">
        <v>0</v>
      </c>
      <c r="M68" s="28"/>
      <c r="N68" s="30">
        <f t="shared" si="12"/>
        <v>46512</v>
      </c>
      <c r="O68" s="28"/>
      <c r="P68" s="55">
        <v>20</v>
      </c>
      <c r="Q68" s="36"/>
      <c r="R68" s="29" t="s">
        <v>45</v>
      </c>
      <c r="S68" s="36"/>
      <c r="T68" s="7" t="s">
        <v>143</v>
      </c>
      <c r="U68"/>
      <c r="V68" s="29">
        <v>0</v>
      </c>
      <c r="W68" s="29"/>
      <c r="X68" s="30">
        <v>46513</v>
      </c>
      <c r="Y68" s="36"/>
      <c r="Z68" s="55">
        <v>20</v>
      </c>
      <c r="AB68" s="30">
        <f t="shared" si="13"/>
        <v>1</v>
      </c>
    </row>
    <row r="69" spans="1:28" x14ac:dyDescent="0.35">
      <c r="A69" s="76"/>
      <c r="B69" s="31"/>
      <c r="D69" s="11"/>
      <c r="F69" s="28"/>
      <c r="G69" s="28"/>
      <c r="H69" s="28"/>
      <c r="I69" s="28"/>
      <c r="J69" s="7"/>
      <c r="K69" s="28"/>
      <c r="L69" s="47"/>
      <c r="M69" s="28"/>
      <c r="N69" s="30"/>
      <c r="O69" s="28"/>
      <c r="P69" s="39"/>
      <c r="Q69" s="36"/>
      <c r="R69" s="36"/>
      <c r="S69" s="36"/>
      <c r="T69" s="7"/>
      <c r="U69"/>
      <c r="V69" s="29"/>
      <c r="W69" s="29"/>
      <c r="Y69" s="36"/>
      <c r="Z69" s="39"/>
      <c r="AB69" s="30"/>
    </row>
    <row r="70" spans="1:28" x14ac:dyDescent="0.35">
      <c r="A70" s="75" t="s">
        <v>144</v>
      </c>
      <c r="B70" s="31">
        <v>397.42</v>
      </c>
      <c r="D70" s="11" t="s">
        <v>145</v>
      </c>
      <c r="F70" s="28"/>
      <c r="G70" s="28"/>
      <c r="H70" s="28"/>
      <c r="I70" s="28"/>
      <c r="J70" s="7"/>
      <c r="K70" s="28"/>
      <c r="L70" s="47"/>
      <c r="M70" s="28"/>
      <c r="N70" s="30"/>
      <c r="O70" s="28"/>
      <c r="P70" s="39"/>
      <c r="Q70" s="36"/>
      <c r="R70" s="36"/>
      <c r="S70" s="36"/>
      <c r="T70" s="7"/>
      <c r="U70"/>
      <c r="V70" s="29"/>
      <c r="W70" s="29"/>
      <c r="Y70" s="36"/>
      <c r="Z70" s="39"/>
      <c r="AB70" s="30"/>
    </row>
    <row r="71" spans="1:28" x14ac:dyDescent="0.35">
      <c r="A71" s="76" t="s">
        <v>146</v>
      </c>
      <c r="B71" s="31"/>
      <c r="D71" s="11" t="s">
        <v>117</v>
      </c>
      <c r="F71" s="28">
        <v>11499.26</v>
      </c>
      <c r="G71" s="28"/>
      <c r="H71" s="28"/>
      <c r="I71" s="28"/>
      <c r="J71" s="10" t="s">
        <v>118</v>
      </c>
      <c r="K71" s="3"/>
      <c r="L71" s="52"/>
      <c r="M71" s="28"/>
      <c r="N71" s="30">
        <f t="shared" ref="N71:N72" si="14">ROUND(P71*F71/100,0)</f>
        <v>0</v>
      </c>
      <c r="O71" s="28"/>
      <c r="P71" s="39">
        <v>0</v>
      </c>
      <c r="Q71" s="36"/>
      <c r="R71" s="29" t="s">
        <v>45</v>
      </c>
      <c r="S71" s="36"/>
      <c r="T71" s="10" t="s">
        <v>118</v>
      </c>
      <c r="U71" s="3"/>
      <c r="V71" s="52"/>
      <c r="W71" s="29"/>
      <c r="X71" s="30">
        <v>0</v>
      </c>
      <c r="Y71" s="36"/>
      <c r="Z71" s="39">
        <v>0</v>
      </c>
      <c r="AB71" s="30">
        <f t="shared" ref="AB71:AB72" si="15">X71-N71</f>
        <v>0</v>
      </c>
    </row>
    <row r="72" spans="1:28" x14ac:dyDescent="0.35">
      <c r="A72" s="76" t="s">
        <v>147</v>
      </c>
      <c r="B72" s="31"/>
      <c r="D72" s="11" t="s">
        <v>120</v>
      </c>
      <c r="F72" s="28">
        <v>39527.39</v>
      </c>
      <c r="G72" s="28"/>
      <c r="H72" s="28"/>
      <c r="I72" s="28"/>
      <c r="J72" s="46" t="s">
        <v>143</v>
      </c>
      <c r="K72" s="28"/>
      <c r="L72" s="47">
        <v>0</v>
      </c>
      <c r="M72" s="28"/>
      <c r="N72" s="30">
        <f t="shared" si="14"/>
        <v>7905</v>
      </c>
      <c r="O72" s="28"/>
      <c r="P72" s="39">
        <v>20</v>
      </c>
      <c r="Q72" s="36"/>
      <c r="R72" s="29" t="s">
        <v>45</v>
      </c>
      <c r="S72" s="36"/>
      <c r="T72" s="7" t="s">
        <v>143</v>
      </c>
      <c r="U72"/>
      <c r="V72" s="29">
        <v>0</v>
      </c>
      <c r="W72" s="29"/>
      <c r="X72" s="30">
        <v>7905</v>
      </c>
      <c r="Y72" s="36"/>
      <c r="Z72" s="39">
        <v>20</v>
      </c>
      <c r="AB72" s="30">
        <f t="shared" si="15"/>
        <v>0</v>
      </c>
    </row>
    <row r="73" spans="1:28" x14ac:dyDescent="0.35">
      <c r="B73" s="31"/>
      <c r="D73" s="11"/>
      <c r="F73" s="49"/>
      <c r="G73" s="28"/>
      <c r="H73" s="28"/>
      <c r="I73" s="28"/>
      <c r="J73" s="7"/>
      <c r="K73" s="28"/>
      <c r="L73" s="47"/>
      <c r="M73" s="28"/>
      <c r="N73" s="50"/>
      <c r="O73" s="28"/>
      <c r="P73" s="39"/>
      <c r="Q73" s="36"/>
      <c r="R73" s="36"/>
      <c r="S73" s="36"/>
      <c r="T73" s="7"/>
      <c r="U73"/>
      <c r="V73" s="29"/>
      <c r="W73" s="29"/>
      <c r="X73" s="50"/>
      <c r="Y73" s="36"/>
      <c r="Z73" s="39"/>
      <c r="AB73" s="50"/>
    </row>
    <row r="74" spans="1:28" x14ac:dyDescent="0.35">
      <c r="A74" s="76" t="s">
        <v>148</v>
      </c>
      <c r="B74" s="31"/>
      <c r="D74" s="11" t="s">
        <v>149</v>
      </c>
      <c r="F74" s="28">
        <f>+SUBTOTAL(9,F71:F72)</f>
        <v>51026.65</v>
      </c>
      <c r="G74" s="28"/>
      <c r="H74" s="28"/>
      <c r="I74" s="28"/>
      <c r="J74" s="7"/>
      <c r="K74" s="28"/>
      <c r="L74" s="47"/>
      <c r="M74" s="28"/>
      <c r="N74" s="53">
        <f>+SUBTOTAL(9,N71:N72)</f>
        <v>7905</v>
      </c>
      <c r="O74" s="28"/>
      <c r="P74" s="54">
        <f>(N74/F74)*100</f>
        <v>15.491904720376509</v>
      </c>
      <c r="Q74" s="36"/>
      <c r="R74" s="36"/>
      <c r="S74" s="36"/>
      <c r="T74" s="7"/>
      <c r="U74"/>
      <c r="V74" s="29"/>
      <c r="W74" s="29"/>
      <c r="X74" s="53">
        <f>+SUBTOTAL(9,X71:X72)</f>
        <v>7905</v>
      </c>
      <c r="Y74" s="36"/>
      <c r="Z74" s="54">
        <f>ROUND(X74/F74*100,2)</f>
        <v>15.49</v>
      </c>
      <c r="AB74" s="53">
        <f>+SUBTOTAL(9,AB71:AB72)</f>
        <v>0</v>
      </c>
    </row>
    <row r="75" spans="1:28" x14ac:dyDescent="0.35">
      <c r="A75" s="76"/>
      <c r="B75" s="31"/>
      <c r="D75" s="11"/>
      <c r="F75" s="28"/>
      <c r="G75" s="28"/>
      <c r="H75" s="28"/>
      <c r="I75" s="28"/>
      <c r="J75" s="7"/>
      <c r="K75" s="28"/>
      <c r="L75" s="47"/>
      <c r="M75" s="28"/>
      <c r="N75" s="30"/>
      <c r="O75" s="28"/>
      <c r="P75" s="39"/>
      <c r="Q75" s="36"/>
      <c r="R75" s="36"/>
      <c r="S75" s="36"/>
      <c r="T75" s="7"/>
      <c r="U75"/>
      <c r="V75" s="29"/>
      <c r="W75" s="29"/>
      <c r="Y75" s="36"/>
      <c r="Z75" s="39"/>
      <c r="AB75" s="30"/>
    </row>
    <row r="76" spans="1:28" x14ac:dyDescent="0.35">
      <c r="A76" s="76" t="s">
        <v>150</v>
      </c>
      <c r="B76" s="31">
        <v>398</v>
      </c>
      <c r="D76" s="11" t="s">
        <v>151</v>
      </c>
      <c r="F76" s="28"/>
      <c r="G76" s="28"/>
      <c r="H76" s="28"/>
      <c r="I76" s="28"/>
      <c r="J76" s="7"/>
      <c r="K76" s="28"/>
      <c r="L76" s="47"/>
      <c r="M76" s="28"/>
      <c r="N76" s="30"/>
      <c r="O76" s="28"/>
      <c r="P76" s="39"/>
      <c r="Q76" s="36"/>
      <c r="R76" s="36"/>
      <c r="S76" s="36"/>
      <c r="T76" s="7"/>
      <c r="U76"/>
      <c r="V76" s="29"/>
      <c r="W76" s="29"/>
      <c r="Y76" s="36"/>
      <c r="Z76" s="39"/>
      <c r="AB76" s="30"/>
    </row>
    <row r="77" spans="1:28" x14ac:dyDescent="0.35">
      <c r="A77" s="76" t="s">
        <v>152</v>
      </c>
      <c r="B77" s="31"/>
      <c r="D77" s="11" t="s">
        <v>117</v>
      </c>
      <c r="F77" s="28">
        <v>50180.36</v>
      </c>
      <c r="G77" s="28"/>
      <c r="H77" s="28"/>
      <c r="I77" s="28"/>
      <c r="J77" s="10" t="s">
        <v>118</v>
      </c>
      <c r="K77" s="3"/>
      <c r="L77" s="52"/>
      <c r="M77" s="28"/>
      <c r="N77" s="30">
        <f t="shared" ref="N77:N78" si="16">ROUND(P77*F77/100,0)</f>
        <v>0</v>
      </c>
      <c r="O77" s="28"/>
      <c r="P77" s="39">
        <v>0</v>
      </c>
      <c r="Q77" s="36"/>
      <c r="R77" s="29" t="s">
        <v>45</v>
      </c>
      <c r="S77" s="36"/>
      <c r="T77" s="10" t="s">
        <v>118</v>
      </c>
      <c r="U77" s="3"/>
      <c r="V77" s="52"/>
      <c r="W77" s="29"/>
      <c r="X77" s="30">
        <v>0</v>
      </c>
      <c r="Y77" s="36"/>
      <c r="Z77" s="39">
        <v>0</v>
      </c>
      <c r="AB77" s="30">
        <f t="shared" ref="AB77:AB78" si="17">X77-N77</f>
        <v>0</v>
      </c>
    </row>
    <row r="78" spans="1:28" x14ac:dyDescent="0.35">
      <c r="A78" s="76" t="s">
        <v>153</v>
      </c>
      <c r="B78" s="31"/>
      <c r="D78" s="11" t="s">
        <v>120</v>
      </c>
      <c r="F78" s="28">
        <v>3351342.45</v>
      </c>
      <c r="G78" s="28"/>
      <c r="H78" s="28"/>
      <c r="I78" s="28"/>
      <c r="J78" s="46" t="s">
        <v>90</v>
      </c>
      <c r="K78" s="28"/>
      <c r="L78" s="47">
        <v>0</v>
      </c>
      <c r="M78" s="28"/>
      <c r="N78" s="30">
        <f t="shared" si="16"/>
        <v>223535</v>
      </c>
      <c r="O78" s="28"/>
      <c r="P78" s="39">
        <v>6.67</v>
      </c>
      <c r="Q78" s="36"/>
      <c r="R78" s="29" t="s">
        <v>45</v>
      </c>
      <c r="S78" s="36"/>
      <c r="T78" s="7" t="s">
        <v>90</v>
      </c>
      <c r="U78"/>
      <c r="V78" s="29">
        <v>0</v>
      </c>
      <c r="W78" s="29"/>
      <c r="X78" s="30">
        <v>223651</v>
      </c>
      <c r="Y78" s="36"/>
      <c r="Z78" s="39">
        <v>6.67</v>
      </c>
      <c r="AB78" s="30">
        <f t="shared" si="17"/>
        <v>116</v>
      </c>
    </row>
    <row r="79" spans="1:28" x14ac:dyDescent="0.35">
      <c r="A79" s="76"/>
      <c r="B79" s="31"/>
      <c r="D79" s="11"/>
      <c r="F79" s="49"/>
      <c r="G79" s="28"/>
      <c r="H79" s="28"/>
      <c r="I79" s="28"/>
      <c r="J79" s="7"/>
      <c r="K79" s="28"/>
      <c r="L79" s="47"/>
      <c r="M79" s="28"/>
      <c r="N79" s="50"/>
      <c r="O79" s="28"/>
      <c r="P79" s="39"/>
      <c r="Q79" s="36"/>
      <c r="R79" s="36"/>
      <c r="S79" s="36"/>
      <c r="T79" s="7"/>
      <c r="U79"/>
      <c r="V79" s="29"/>
      <c r="W79" s="29"/>
      <c r="X79" s="50"/>
      <c r="Y79" s="36"/>
      <c r="Z79" s="39"/>
      <c r="AB79" s="50"/>
    </row>
    <row r="80" spans="1:28" x14ac:dyDescent="0.35">
      <c r="A80" s="76" t="s">
        <v>154</v>
      </c>
      <c r="B80" s="31"/>
      <c r="D80" s="11" t="s">
        <v>155</v>
      </c>
      <c r="F80" s="41">
        <f>+SUBTOTAL(9,F77:F78)</f>
        <v>3401522.81</v>
      </c>
      <c r="G80" s="28"/>
      <c r="H80" s="28"/>
      <c r="I80" s="28"/>
      <c r="J80" s="7"/>
      <c r="K80" s="28"/>
      <c r="L80" s="47"/>
      <c r="M80" s="28"/>
      <c r="N80" s="57">
        <f>+SUBTOTAL(9,N77:N78)</f>
        <v>223535</v>
      </c>
      <c r="O80" s="28"/>
      <c r="P80" s="54">
        <f>(N80/F80)*100</f>
        <v>6.5716154935912359</v>
      </c>
      <c r="Q80" s="36"/>
      <c r="R80" s="36"/>
      <c r="S80" s="36"/>
      <c r="T80" s="7"/>
      <c r="U80"/>
      <c r="V80" s="29"/>
      <c r="W80" s="29"/>
      <c r="X80" s="57">
        <f>+SUBTOTAL(9,X77:X78)</f>
        <v>223651</v>
      </c>
      <c r="Y80" s="36"/>
      <c r="Z80" s="54">
        <f>ROUND(X80/F80*100,2)</f>
        <v>6.58</v>
      </c>
      <c r="AB80" s="57">
        <f>+SUBTOTAL(9,AB77:AB78)</f>
        <v>116</v>
      </c>
    </row>
    <row r="81" spans="1:28" x14ac:dyDescent="0.35">
      <c r="A81" s="76"/>
      <c r="B81" s="31"/>
      <c r="D81" s="11"/>
      <c r="F81" s="28"/>
      <c r="G81" s="28"/>
      <c r="H81" s="28"/>
      <c r="I81" s="28"/>
      <c r="J81" s="28"/>
      <c r="K81" s="28"/>
      <c r="L81" s="47"/>
      <c r="M81" s="28"/>
      <c r="N81" s="30"/>
      <c r="O81" s="28"/>
      <c r="P81" s="39"/>
      <c r="Q81" s="36"/>
      <c r="R81" s="36"/>
      <c r="S81" s="36"/>
      <c r="Y81" s="36"/>
      <c r="Z81" s="39"/>
      <c r="AB81" s="30"/>
    </row>
    <row r="82" spans="1:28" ht="15.45" x14ac:dyDescent="0.4">
      <c r="A82" s="76" t="s">
        <v>156</v>
      </c>
      <c r="B82" s="31"/>
      <c r="D82" s="8" t="s">
        <v>157</v>
      </c>
      <c r="F82" s="58">
        <f>+SUBTOTAL(9,F49:F81)</f>
        <v>31956730.929999996</v>
      </c>
      <c r="G82" s="33"/>
      <c r="H82" s="33"/>
      <c r="I82" s="33"/>
      <c r="J82" s="33"/>
      <c r="K82" s="33"/>
      <c r="L82" s="33"/>
      <c r="M82" s="33"/>
      <c r="N82" s="59">
        <f>+SUBTOTAL(9,N49:N81)</f>
        <v>1488454</v>
      </c>
      <c r="O82" s="33"/>
      <c r="P82" s="43">
        <f>(N82/F82)*100</f>
        <v>4.6577167209637365</v>
      </c>
      <c r="Q82" s="36"/>
      <c r="R82" s="36"/>
      <c r="S82" s="36"/>
      <c r="T82" s="34"/>
      <c r="U82" s="34"/>
      <c r="V82" s="34"/>
      <c r="W82" s="34"/>
      <c r="X82" s="59">
        <f>+SUBTOTAL(9,X49:X81)</f>
        <v>1521313</v>
      </c>
      <c r="Y82" s="36"/>
      <c r="Z82" s="43">
        <f>ROUND(X82/F82*100,2)</f>
        <v>4.76</v>
      </c>
      <c r="AB82" s="59">
        <f>+SUBTOTAL(9,AB49:AB81)</f>
        <v>32859</v>
      </c>
    </row>
    <row r="83" spans="1:28" ht="15.45" x14ac:dyDescent="0.4">
      <c r="B83" s="31"/>
      <c r="D83" s="8"/>
      <c r="F83" s="33"/>
      <c r="G83" s="33"/>
      <c r="H83" s="33"/>
      <c r="I83" s="33"/>
      <c r="J83" s="33"/>
      <c r="K83" s="33"/>
      <c r="L83" s="33"/>
      <c r="M83" s="33"/>
      <c r="N83" s="51"/>
      <c r="O83" s="33"/>
      <c r="P83" s="43"/>
      <c r="Q83" s="36"/>
      <c r="R83" s="36"/>
      <c r="S83" s="36"/>
      <c r="T83" s="34"/>
      <c r="U83" s="34"/>
      <c r="V83" s="34"/>
      <c r="W83" s="34"/>
      <c r="X83" s="51"/>
      <c r="Y83" s="36"/>
      <c r="Z83" s="43"/>
      <c r="AB83" s="51"/>
    </row>
    <row r="84" spans="1:28" ht="15.45" x14ac:dyDescent="0.4">
      <c r="D84" s="19" t="s">
        <v>158</v>
      </c>
      <c r="F84" s="13"/>
      <c r="K84" s="28"/>
      <c r="L84" s="28"/>
      <c r="M84" s="28"/>
      <c r="N84" s="28"/>
      <c r="O84" s="28"/>
      <c r="P84" s="43"/>
      <c r="Q84" s="35"/>
      <c r="R84" s="35"/>
      <c r="S84" s="35"/>
      <c r="T84" s="34"/>
      <c r="U84" s="34"/>
      <c r="V84" s="34"/>
      <c r="W84" s="34"/>
      <c r="X84" s="34"/>
      <c r="Y84" s="35"/>
      <c r="Z84" s="39"/>
    </row>
    <row r="85" spans="1:28" ht="15.45" x14ac:dyDescent="0.4">
      <c r="D85" s="60"/>
      <c r="F85" s="13"/>
      <c r="K85" s="28"/>
      <c r="L85" s="28"/>
      <c r="M85" s="28"/>
      <c r="N85" s="28"/>
      <c r="O85" s="28"/>
      <c r="P85" s="43"/>
      <c r="Q85" s="35"/>
      <c r="R85" s="35"/>
      <c r="S85" s="35"/>
      <c r="T85" s="34"/>
      <c r="U85" s="34"/>
      <c r="V85" s="34"/>
      <c r="W85" s="34"/>
      <c r="X85" s="34"/>
      <c r="Y85" s="35"/>
      <c r="Z85" s="39"/>
    </row>
    <row r="86" spans="1:28" ht="15.45" x14ac:dyDescent="0.4">
      <c r="A86" s="76" t="s">
        <v>159</v>
      </c>
      <c r="B86" s="31">
        <v>391.1</v>
      </c>
      <c r="D86" s="11" t="s">
        <v>115</v>
      </c>
      <c r="F86" s="13"/>
      <c r="K86" s="28"/>
      <c r="L86" s="28"/>
      <c r="M86" s="28"/>
      <c r="N86" s="28"/>
      <c r="O86" s="28"/>
      <c r="P86" s="43"/>
      <c r="Q86" s="35"/>
      <c r="R86" s="35"/>
      <c r="S86" s="35"/>
      <c r="T86" s="34"/>
      <c r="U86" s="34"/>
      <c r="V86" s="34"/>
      <c r="W86" s="34"/>
      <c r="X86" s="61">
        <v>440709.94000000006</v>
      </c>
      <c r="Y86" s="35" t="s">
        <v>160</v>
      </c>
      <c r="Z86" s="39"/>
      <c r="AB86" s="30">
        <f t="shared" ref="AB86:AB93" si="18">X86-N86</f>
        <v>440709.94000000006</v>
      </c>
    </row>
    <row r="87" spans="1:28" ht="15.45" x14ac:dyDescent="0.4">
      <c r="A87" s="76" t="s">
        <v>161</v>
      </c>
      <c r="B87" s="31">
        <v>393</v>
      </c>
      <c r="D87" s="11" t="s">
        <v>128</v>
      </c>
      <c r="F87" s="13"/>
      <c r="K87" s="28"/>
      <c r="L87" s="28"/>
      <c r="M87" s="28"/>
      <c r="N87" s="28"/>
      <c r="O87" s="28"/>
      <c r="P87" s="43"/>
      <c r="Q87" s="35"/>
      <c r="R87" s="35"/>
      <c r="S87" s="35"/>
      <c r="T87" s="34"/>
      <c r="U87" s="34"/>
      <c r="V87" s="34"/>
      <c r="W87" s="34"/>
      <c r="X87" s="61">
        <v>4724.4560000000001</v>
      </c>
      <c r="Y87" s="35" t="s">
        <v>160</v>
      </c>
      <c r="Z87" s="39"/>
      <c r="AB87" s="30">
        <f t="shared" si="18"/>
        <v>4724.4560000000001</v>
      </c>
    </row>
    <row r="88" spans="1:28" ht="15.45" x14ac:dyDescent="0.4">
      <c r="A88" s="76" t="s">
        <v>162</v>
      </c>
      <c r="B88" s="31">
        <v>394</v>
      </c>
      <c r="D88" s="11" t="s">
        <v>131</v>
      </c>
      <c r="F88" s="13"/>
      <c r="K88" s="28"/>
      <c r="L88" s="28"/>
      <c r="M88" s="28"/>
      <c r="N88" s="28"/>
      <c r="O88" s="28"/>
      <c r="P88" s="43"/>
      <c r="Q88" s="35"/>
      <c r="R88" s="35"/>
      <c r="S88" s="35"/>
      <c r="T88" s="34"/>
      <c r="U88" s="34"/>
      <c r="V88" s="34"/>
      <c r="W88" s="34"/>
      <c r="X88" s="61">
        <v>284274.81200000003</v>
      </c>
      <c r="Y88" s="35" t="s">
        <v>160</v>
      </c>
      <c r="Z88" s="39"/>
      <c r="AB88" s="30">
        <f t="shared" si="18"/>
        <v>284274.81200000003</v>
      </c>
    </row>
    <row r="89" spans="1:28" ht="15.45" x14ac:dyDescent="0.4">
      <c r="A89" s="76" t="s">
        <v>163</v>
      </c>
      <c r="B89" s="31">
        <v>395</v>
      </c>
      <c r="D89" s="11" t="s">
        <v>137</v>
      </c>
      <c r="F89" s="13"/>
      <c r="K89" s="28"/>
      <c r="L89" s="28"/>
      <c r="M89" s="28"/>
      <c r="N89" s="28"/>
      <c r="O89" s="28"/>
      <c r="P89" s="43"/>
      <c r="Q89" s="35"/>
      <c r="R89" s="35"/>
      <c r="S89" s="35"/>
      <c r="T89" s="34"/>
      <c r="U89" s="34"/>
      <c r="V89" s="34"/>
      <c r="W89" s="34"/>
      <c r="X89" s="61">
        <v>-908.33199999999999</v>
      </c>
      <c r="Y89" s="35" t="s">
        <v>160</v>
      </c>
      <c r="Z89" s="39"/>
      <c r="AB89" s="30">
        <f>X89-N89</f>
        <v>-908.33199999999999</v>
      </c>
    </row>
    <row r="90" spans="1:28" ht="15.45" x14ac:dyDescent="0.4">
      <c r="A90" s="76" t="s">
        <v>164</v>
      </c>
      <c r="B90" s="31">
        <v>397.3</v>
      </c>
      <c r="D90" s="11" t="s">
        <v>139</v>
      </c>
      <c r="F90" s="13"/>
      <c r="K90" s="28"/>
      <c r="L90" s="28"/>
      <c r="M90" s="28"/>
      <c r="N90" s="28"/>
      <c r="O90" s="28"/>
      <c r="P90" s="43"/>
      <c r="Q90" s="35"/>
      <c r="R90" s="35"/>
      <c r="S90" s="35"/>
      <c r="T90" s="34"/>
      <c r="U90" s="34"/>
      <c r="V90" s="34"/>
      <c r="W90" s="34"/>
      <c r="X90" s="61">
        <v>-13878.994000000001</v>
      </c>
      <c r="Y90" s="35" t="s">
        <v>160</v>
      </c>
      <c r="Z90" s="39"/>
      <c r="AB90" s="30">
        <f>X90-N90</f>
        <v>-13878.994000000001</v>
      </c>
    </row>
    <row r="91" spans="1:28" ht="15.45" x14ac:dyDescent="0.4">
      <c r="A91" s="75" t="s">
        <v>165</v>
      </c>
      <c r="B91" s="31">
        <v>397.41</v>
      </c>
      <c r="D91" s="11" t="s">
        <v>142</v>
      </c>
      <c r="F91" s="13"/>
      <c r="K91" s="28"/>
      <c r="L91" s="28"/>
      <c r="M91" s="28"/>
      <c r="N91" s="28"/>
      <c r="O91" s="28"/>
      <c r="P91" s="43"/>
      <c r="Q91" s="35"/>
      <c r="R91" s="35"/>
      <c r="S91" s="35"/>
      <c r="T91" s="34"/>
      <c r="U91" s="34"/>
      <c r="V91" s="34"/>
      <c r="W91" s="34"/>
      <c r="X91" s="61">
        <v>5370.6360000000004</v>
      </c>
      <c r="Y91" s="35" t="s">
        <v>160</v>
      </c>
      <c r="Z91" s="39"/>
      <c r="AB91" s="30">
        <f>X91-N91</f>
        <v>5370.6360000000004</v>
      </c>
    </row>
    <row r="92" spans="1:28" ht="15.45" x14ac:dyDescent="0.4">
      <c r="A92" s="75" t="s">
        <v>166</v>
      </c>
      <c r="B92" s="31">
        <v>397.42</v>
      </c>
      <c r="D92" s="11" t="s">
        <v>145</v>
      </c>
      <c r="F92" s="13"/>
      <c r="K92" s="28"/>
      <c r="L92" s="28"/>
      <c r="M92" s="28"/>
      <c r="N92" s="28"/>
      <c r="O92" s="28"/>
      <c r="P92" s="43"/>
      <c r="Q92" s="35"/>
      <c r="R92" s="35"/>
      <c r="S92" s="35"/>
      <c r="T92" s="34"/>
      <c r="U92" s="34"/>
      <c r="V92" s="34"/>
      <c r="W92" s="34"/>
      <c r="X92" s="61">
        <v>2953.0839999999998</v>
      </c>
      <c r="Y92" s="35" t="s">
        <v>160</v>
      </c>
      <c r="Z92" s="39"/>
      <c r="AB92" s="30">
        <f t="shared" si="18"/>
        <v>2953.0839999999998</v>
      </c>
    </row>
    <row r="93" spans="1:28" ht="15.45" x14ac:dyDescent="0.4">
      <c r="A93" s="75" t="s">
        <v>167</v>
      </c>
      <c r="B93" s="31">
        <v>398</v>
      </c>
      <c r="D93" s="11" t="s">
        <v>151</v>
      </c>
      <c r="F93" s="13"/>
      <c r="K93" s="28"/>
      <c r="L93" s="28"/>
      <c r="M93" s="28"/>
      <c r="N93" s="28"/>
      <c r="O93" s="28"/>
      <c r="P93" s="43"/>
      <c r="Q93" s="35"/>
      <c r="R93" s="35"/>
      <c r="S93" s="35"/>
      <c r="T93" s="34"/>
      <c r="U93" s="34"/>
      <c r="V93" s="34"/>
      <c r="W93" s="34"/>
      <c r="X93" s="62">
        <v>299856.71400000004</v>
      </c>
      <c r="Y93" s="35" t="s">
        <v>160</v>
      </c>
      <c r="Z93" s="39"/>
      <c r="AB93" s="63">
        <f t="shared" si="18"/>
        <v>299856.71400000004</v>
      </c>
    </row>
    <row r="94" spans="1:28" ht="15.45" x14ac:dyDescent="0.4">
      <c r="D94" s="60"/>
      <c r="F94" s="13"/>
      <c r="K94" s="28"/>
      <c r="L94" s="28"/>
      <c r="M94" s="28"/>
      <c r="N94" s="28"/>
      <c r="O94" s="28"/>
      <c r="P94" s="43"/>
      <c r="Q94" s="35"/>
      <c r="R94" s="35"/>
      <c r="S94" s="35"/>
      <c r="T94" s="34"/>
      <c r="U94" s="34"/>
      <c r="V94" s="34"/>
      <c r="W94" s="34"/>
      <c r="X94" s="34"/>
      <c r="Y94" s="35"/>
      <c r="Z94" s="39"/>
    </row>
    <row r="95" spans="1:28" ht="15.45" x14ac:dyDescent="0.4">
      <c r="A95" s="75" t="s">
        <v>168</v>
      </c>
      <c r="D95" s="32" t="s">
        <v>169</v>
      </c>
      <c r="F95" s="13"/>
      <c r="K95" s="28"/>
      <c r="L95" s="28"/>
      <c r="M95" s="28"/>
      <c r="N95" s="28"/>
      <c r="O95" s="28"/>
      <c r="P95" s="43"/>
      <c r="Q95" s="35"/>
      <c r="R95" s="35"/>
      <c r="S95" s="35"/>
      <c r="T95" s="34"/>
      <c r="U95" s="34"/>
      <c r="V95" s="34"/>
      <c r="W95" s="34"/>
      <c r="X95" s="64">
        <f>+SUBTOTAL(9,X86:X93)</f>
        <v>1023102.3160000002</v>
      </c>
      <c r="Y95" s="35"/>
      <c r="Z95" s="39"/>
      <c r="AB95" s="64">
        <f>+SUBTOTAL(9,AB86:AB93)</f>
        <v>1023102.3160000002</v>
      </c>
    </row>
    <row r="96" spans="1:28" ht="15.45" x14ac:dyDescent="0.4">
      <c r="D96" s="60"/>
      <c r="F96" s="28"/>
      <c r="G96" s="28"/>
      <c r="H96" s="28"/>
      <c r="I96" s="28"/>
      <c r="J96" s="28"/>
      <c r="K96" s="28"/>
      <c r="L96" s="28"/>
      <c r="M96" s="28"/>
      <c r="N96" s="51"/>
      <c r="O96" s="28"/>
      <c r="P96" s="43"/>
      <c r="Q96" s="35"/>
      <c r="R96" s="35"/>
      <c r="S96" s="35"/>
      <c r="T96" s="34"/>
      <c r="U96" s="34"/>
      <c r="V96" s="34"/>
      <c r="W96" s="34"/>
      <c r="X96" s="51"/>
      <c r="Y96" s="35"/>
      <c r="Z96" s="39"/>
      <c r="AB96" s="51"/>
    </row>
    <row r="97" spans="1:28" ht="15.9" thickBot="1" x14ac:dyDescent="0.45">
      <c r="A97" s="75" t="s">
        <v>170</v>
      </c>
      <c r="D97" s="32" t="s">
        <v>171</v>
      </c>
      <c r="F97" s="65">
        <f>+SUBTOTAL(9,F16:F96)</f>
        <v>2201892861.3899999</v>
      </c>
      <c r="G97" s="33"/>
      <c r="H97" s="33"/>
      <c r="I97" s="33"/>
      <c r="J97" s="33"/>
      <c r="K97" s="33"/>
      <c r="L97" s="33"/>
      <c r="M97" s="33"/>
      <c r="N97" s="66">
        <f>+SUBTOTAL(9,N16:N96)</f>
        <v>63434522</v>
      </c>
      <c r="O97" s="33"/>
      <c r="P97" s="43">
        <f>(N97/F97)*100</f>
        <v>2.8809086542001583</v>
      </c>
      <c r="Q97" s="35"/>
      <c r="R97" s="35"/>
      <c r="S97" s="35"/>
      <c r="T97" s="34"/>
      <c r="U97" s="34"/>
      <c r="V97" s="34"/>
      <c r="W97" s="34"/>
      <c r="X97" s="66">
        <f>+SUBTOTAL(9,X16:X96)</f>
        <v>90414541.316000015</v>
      </c>
      <c r="Y97" s="35"/>
      <c r="Z97" s="43">
        <f>ROUND(X97/F97*100,2)</f>
        <v>4.1100000000000003</v>
      </c>
      <c r="AB97" s="66">
        <f>+SUBTOTAL(9,AB16:AB96)</f>
        <v>26980019.316000003</v>
      </c>
    </row>
    <row r="98" spans="1:28" ht="15.9" thickTop="1" x14ac:dyDescent="0.4">
      <c r="D98" s="60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43"/>
      <c r="Q98" s="35"/>
      <c r="R98" s="35"/>
      <c r="S98" s="35"/>
      <c r="T98" s="34"/>
      <c r="U98" s="34"/>
      <c r="V98" s="34"/>
      <c r="W98" s="34"/>
      <c r="X98" s="34"/>
      <c r="Y98" s="35"/>
      <c r="Z98" s="39"/>
    </row>
    <row r="99" spans="1:28" ht="15.45" x14ac:dyDescent="0.4">
      <c r="D99" s="1" t="s">
        <v>172</v>
      </c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43"/>
      <c r="Q99" s="35"/>
      <c r="R99" s="35"/>
      <c r="S99" s="35"/>
      <c r="T99" s="34"/>
      <c r="U99" s="34"/>
      <c r="V99" s="34"/>
      <c r="W99" s="34"/>
      <c r="X99" s="34"/>
      <c r="Y99" s="35"/>
      <c r="Z99" s="39"/>
    </row>
    <row r="100" spans="1:28" ht="15.45" x14ac:dyDescent="0.4">
      <c r="B100" s="31"/>
      <c r="D100" s="3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43"/>
      <c r="Q100" s="35"/>
      <c r="R100" s="35"/>
      <c r="S100" s="35"/>
      <c r="T100" s="34"/>
      <c r="U100" s="34"/>
      <c r="V100" s="34"/>
      <c r="W100" s="34"/>
      <c r="X100" s="34"/>
      <c r="Y100" s="35"/>
      <c r="Z100" s="39"/>
    </row>
    <row r="101" spans="1:28" ht="15.45" x14ac:dyDescent="0.4">
      <c r="A101" s="75" t="s">
        <v>173</v>
      </c>
      <c r="B101" s="31">
        <v>302</v>
      </c>
      <c r="D101" s="67" t="s">
        <v>174</v>
      </c>
      <c r="F101" s="28">
        <v>206976.68</v>
      </c>
      <c r="G101" s="28"/>
      <c r="H101" s="28"/>
      <c r="I101" s="28"/>
      <c r="J101" s="28"/>
      <c r="K101" s="28"/>
      <c r="L101" s="28"/>
      <c r="M101" s="28"/>
      <c r="N101" s="28"/>
      <c r="O101" s="28"/>
      <c r="P101" s="43"/>
      <c r="Q101" s="35"/>
      <c r="R101" s="35"/>
      <c r="S101" s="35"/>
      <c r="T101" s="34"/>
      <c r="U101" s="34"/>
      <c r="V101" s="34"/>
      <c r="W101" s="34"/>
      <c r="X101" s="34"/>
      <c r="Y101" s="35"/>
      <c r="Z101" s="39"/>
    </row>
    <row r="102" spans="1:28" ht="15.45" x14ac:dyDescent="0.4">
      <c r="A102" s="75" t="s">
        <v>175</v>
      </c>
      <c r="B102" s="31">
        <v>303</v>
      </c>
      <c r="D102" s="67" t="s">
        <v>176</v>
      </c>
      <c r="F102" s="28">
        <v>25426.959999999999</v>
      </c>
      <c r="G102" s="28"/>
      <c r="H102" s="28"/>
      <c r="I102" s="28"/>
      <c r="J102" s="28"/>
      <c r="K102" s="28"/>
      <c r="L102" s="28"/>
      <c r="M102" s="28"/>
      <c r="N102" s="28"/>
      <c r="O102" s="28"/>
      <c r="P102" s="43"/>
      <c r="Q102" s="35"/>
      <c r="R102" s="35"/>
      <c r="S102" s="35"/>
      <c r="T102" s="34"/>
      <c r="U102" s="34"/>
      <c r="V102" s="34"/>
      <c r="W102" s="34"/>
      <c r="X102" s="34"/>
      <c r="Y102" s="35"/>
      <c r="Z102" s="39"/>
    </row>
    <row r="103" spans="1:28" ht="15.45" x14ac:dyDescent="0.4">
      <c r="A103" s="75" t="s">
        <v>177</v>
      </c>
      <c r="B103" s="31">
        <v>360</v>
      </c>
      <c r="D103" s="11" t="s">
        <v>178</v>
      </c>
      <c r="F103" s="28">
        <v>23818.100000000002</v>
      </c>
      <c r="G103" s="28"/>
      <c r="H103" s="28"/>
      <c r="I103" s="28"/>
      <c r="J103" s="28"/>
      <c r="K103" s="28"/>
      <c r="L103" s="28"/>
      <c r="M103" s="28"/>
      <c r="N103" s="28"/>
      <c r="O103" s="28"/>
      <c r="P103" s="43"/>
      <c r="Q103" s="35"/>
      <c r="R103" s="35"/>
      <c r="S103" s="35"/>
      <c r="T103" s="34"/>
      <c r="U103" s="34"/>
      <c r="V103" s="34"/>
      <c r="W103" s="34"/>
      <c r="X103" s="34"/>
      <c r="Y103" s="35"/>
      <c r="Z103" s="39"/>
    </row>
    <row r="104" spans="1:28" ht="15.45" x14ac:dyDescent="0.4">
      <c r="A104" s="75" t="s">
        <v>179</v>
      </c>
      <c r="B104" s="31">
        <v>374</v>
      </c>
      <c r="D104" s="11" t="s">
        <v>178</v>
      </c>
      <c r="F104" s="28">
        <v>1649589.3099999998</v>
      </c>
      <c r="G104" s="28"/>
      <c r="H104" s="28"/>
      <c r="I104" s="28"/>
      <c r="J104" s="28"/>
      <c r="K104" s="28"/>
      <c r="L104" s="28"/>
      <c r="M104" s="28"/>
      <c r="N104" s="28"/>
      <c r="O104" s="28"/>
      <c r="P104" s="43"/>
      <c r="Q104" s="35"/>
      <c r="R104" s="35"/>
      <c r="S104" s="35"/>
      <c r="T104" s="34"/>
      <c r="U104" s="34"/>
      <c r="V104" s="34"/>
      <c r="W104" s="34"/>
      <c r="X104" s="34"/>
      <c r="Y104" s="35"/>
      <c r="Z104" s="39"/>
    </row>
    <row r="105" spans="1:28" ht="15.45" x14ac:dyDescent="0.4">
      <c r="A105" s="75" t="s">
        <v>180</v>
      </c>
      <c r="B105" s="31">
        <v>388</v>
      </c>
      <c r="D105" s="11" t="s">
        <v>181</v>
      </c>
      <c r="F105" s="28">
        <v>5383901.3700000001</v>
      </c>
      <c r="G105" s="28"/>
      <c r="H105" s="28"/>
      <c r="I105" s="28"/>
      <c r="J105" s="28"/>
      <c r="K105" s="28"/>
      <c r="L105" s="28"/>
      <c r="M105" s="28"/>
      <c r="N105" s="28"/>
      <c r="O105" s="28"/>
      <c r="P105" s="43"/>
      <c r="Q105" s="35"/>
      <c r="R105" s="35"/>
      <c r="S105" s="35"/>
      <c r="T105" s="34"/>
      <c r="U105" s="34"/>
      <c r="V105" s="34"/>
      <c r="W105" s="34"/>
      <c r="X105" s="34"/>
      <c r="Y105" s="35"/>
      <c r="Z105" s="39"/>
    </row>
    <row r="106" spans="1:28" ht="15.45" x14ac:dyDescent="0.4">
      <c r="A106" s="75" t="s">
        <v>182</v>
      </c>
      <c r="B106" s="31">
        <v>389</v>
      </c>
      <c r="D106" s="11" t="s">
        <v>178</v>
      </c>
      <c r="F106" s="28">
        <v>285356.65000000002</v>
      </c>
      <c r="G106" s="28"/>
      <c r="H106" s="28"/>
      <c r="I106" s="28"/>
      <c r="J106" s="28"/>
      <c r="K106" s="28"/>
      <c r="L106" s="28"/>
      <c r="M106" s="28"/>
      <c r="N106" s="28"/>
      <c r="O106" s="28"/>
      <c r="P106" s="43"/>
      <c r="Q106" s="35"/>
      <c r="R106" s="35"/>
      <c r="S106" s="35"/>
      <c r="T106" s="34"/>
      <c r="U106" s="34"/>
      <c r="V106" s="34"/>
      <c r="W106" s="34"/>
      <c r="X106" s="34"/>
      <c r="Y106" s="35"/>
      <c r="Z106" s="39"/>
    </row>
    <row r="107" spans="1:28" ht="15.45" x14ac:dyDescent="0.4">
      <c r="D107" s="60"/>
      <c r="F107" s="49"/>
      <c r="G107" s="28"/>
      <c r="H107" s="28"/>
      <c r="I107" s="28"/>
      <c r="J107" s="28"/>
      <c r="K107" s="28"/>
      <c r="L107" s="28"/>
      <c r="M107" s="28"/>
      <c r="N107" s="28"/>
      <c r="O107" s="28"/>
      <c r="P107" s="43"/>
      <c r="Q107" s="35"/>
      <c r="R107" s="35"/>
      <c r="S107" s="35"/>
      <c r="T107" s="34"/>
      <c r="U107" s="34"/>
      <c r="V107" s="34"/>
      <c r="W107" s="34"/>
      <c r="X107" s="34"/>
      <c r="Y107" s="35"/>
      <c r="Z107" s="39"/>
    </row>
    <row r="108" spans="1:28" ht="15.45" x14ac:dyDescent="0.4">
      <c r="A108" s="75" t="s">
        <v>183</v>
      </c>
      <c r="B108" s="31"/>
      <c r="D108" s="32" t="s">
        <v>184</v>
      </c>
      <c r="F108" s="58">
        <f>+SUBTOTAL(9,F101:F106)</f>
        <v>7575069.0700000003</v>
      </c>
      <c r="G108" s="33"/>
      <c r="H108" s="33"/>
      <c r="I108" s="33"/>
      <c r="J108" s="33"/>
      <c r="K108" s="33"/>
      <c r="L108" s="33"/>
      <c r="M108" s="33"/>
      <c r="N108" s="33"/>
      <c r="O108" s="33"/>
      <c r="P108" s="43"/>
      <c r="Q108" s="35"/>
      <c r="R108" s="35"/>
      <c r="S108" s="35"/>
      <c r="T108" s="34"/>
      <c r="U108" s="34"/>
      <c r="V108" s="34"/>
      <c r="W108" s="34"/>
      <c r="X108" s="34"/>
      <c r="Y108" s="35"/>
      <c r="Z108" s="39"/>
    </row>
    <row r="109" spans="1:28" ht="15.45" x14ac:dyDescent="0.4">
      <c r="D109" s="60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43"/>
      <c r="Q109" s="35"/>
      <c r="R109" s="35"/>
      <c r="S109" s="35"/>
      <c r="T109" s="34"/>
      <c r="U109" s="34"/>
      <c r="V109" s="34"/>
      <c r="W109" s="34"/>
      <c r="X109" s="34"/>
      <c r="Y109" s="35"/>
      <c r="Z109" s="39"/>
    </row>
    <row r="110" spans="1:28" ht="15.9" thickBot="1" x14ac:dyDescent="0.45">
      <c r="A110" s="75" t="s">
        <v>185</v>
      </c>
      <c r="D110" s="32" t="s">
        <v>186</v>
      </c>
      <c r="F110" s="33">
        <f>+SUBTOTAL(9,F16:F109)</f>
        <v>2209467930.4599996</v>
      </c>
      <c r="G110" s="33"/>
      <c r="H110" s="33"/>
      <c r="I110" s="33"/>
      <c r="J110" s="33"/>
      <c r="K110" s="33"/>
      <c r="L110" s="33"/>
      <c r="M110" s="33"/>
      <c r="N110" s="51"/>
      <c r="O110" s="33"/>
      <c r="P110" s="43"/>
      <c r="Q110" s="35"/>
      <c r="R110" s="35"/>
      <c r="S110" s="35"/>
      <c r="T110" s="34"/>
      <c r="U110" s="34"/>
      <c r="V110" s="34"/>
      <c r="W110" s="34"/>
      <c r="X110" s="51"/>
      <c r="Y110" s="35"/>
      <c r="Z110" s="55"/>
      <c r="AB110" s="51"/>
    </row>
    <row r="111" spans="1:28" ht="15.9" thickTop="1" x14ac:dyDescent="0.4">
      <c r="D111" s="32"/>
      <c r="F111" s="68"/>
      <c r="G111" s="69"/>
      <c r="H111" s="69"/>
      <c r="I111" s="69"/>
      <c r="J111" s="69"/>
      <c r="K111" s="69"/>
      <c r="L111" s="69"/>
      <c r="M111" s="69"/>
      <c r="N111" s="69"/>
      <c r="O111" s="69"/>
      <c r="P111" s="43"/>
      <c r="Q111" s="35"/>
      <c r="R111" s="35"/>
      <c r="S111" s="35"/>
      <c r="T111" s="34"/>
      <c r="U111" s="34"/>
      <c r="V111" s="34"/>
      <c r="W111" s="34"/>
      <c r="X111" s="34"/>
      <c r="Y111" s="35"/>
      <c r="Z111" s="39"/>
    </row>
    <row r="112" spans="1:28" x14ac:dyDescent="0.35">
      <c r="D112" s="67"/>
      <c r="F112" s="70"/>
      <c r="G112" s="70"/>
      <c r="H112" s="70"/>
      <c r="I112" s="70"/>
      <c r="J112" s="70"/>
      <c r="K112" s="70"/>
      <c r="L112" s="70"/>
      <c r="M112" s="71"/>
      <c r="N112" s="70"/>
      <c r="O112" s="70"/>
      <c r="P112" s="39"/>
      <c r="Z112" s="39"/>
    </row>
    <row r="113" spans="3:16" x14ac:dyDescent="0.35">
      <c r="C113" s="72" t="s">
        <v>71</v>
      </c>
      <c r="D113" s="67" t="s">
        <v>187</v>
      </c>
      <c r="F113" s="70"/>
      <c r="G113" s="70"/>
      <c r="H113" s="70"/>
      <c r="I113" s="70"/>
      <c r="J113" s="70"/>
      <c r="K113" s="70"/>
      <c r="L113" s="70"/>
      <c r="M113" s="71"/>
      <c r="N113" s="70"/>
      <c r="O113" s="70"/>
      <c r="P113" s="39"/>
    </row>
    <row r="114" spans="3:16" x14ac:dyDescent="0.35">
      <c r="C114" s="73" t="s">
        <v>160</v>
      </c>
      <c r="D114" t="s">
        <v>188</v>
      </c>
      <c r="F114" s="70"/>
      <c r="G114" s="70"/>
      <c r="H114" s="70"/>
      <c r="I114" s="70"/>
      <c r="J114" s="70"/>
      <c r="K114" s="70"/>
      <c r="L114" s="70"/>
      <c r="M114" s="71"/>
      <c r="N114" s="70"/>
      <c r="O114" s="70"/>
      <c r="P114" s="39"/>
    </row>
    <row r="115" spans="3:16" x14ac:dyDescent="0.35"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39"/>
    </row>
    <row r="116" spans="3:16" x14ac:dyDescent="0.35"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39"/>
    </row>
    <row r="117" spans="3:16" x14ac:dyDescent="0.35">
      <c r="F117" s="70"/>
      <c r="G117" s="70"/>
      <c r="H117" s="70"/>
      <c r="I117" s="70"/>
      <c r="J117" s="70"/>
      <c r="K117" s="70"/>
      <c r="L117" s="70"/>
      <c r="M117" s="71"/>
      <c r="N117" s="70"/>
      <c r="O117" s="70"/>
      <c r="P117" s="39"/>
    </row>
    <row r="118" spans="3:16" x14ac:dyDescent="0.35">
      <c r="F118" s="70"/>
      <c r="G118" s="70"/>
      <c r="H118" s="70"/>
      <c r="I118" s="70"/>
      <c r="J118" s="70"/>
      <c r="K118" s="70"/>
      <c r="L118" s="70"/>
      <c r="M118" s="71"/>
      <c r="N118" s="70"/>
      <c r="O118" s="70"/>
      <c r="P118" s="39"/>
    </row>
    <row r="119" spans="3:16" x14ac:dyDescent="0.35">
      <c r="P119" s="39"/>
    </row>
    <row r="120" spans="3:16" x14ac:dyDescent="0.35">
      <c r="P120" s="39"/>
    </row>
    <row r="121" spans="3:16" x14ac:dyDescent="0.35">
      <c r="P121" s="39"/>
    </row>
    <row r="122" spans="3:16" x14ac:dyDescent="0.35">
      <c r="P122" s="39"/>
    </row>
    <row r="123" spans="3:16" x14ac:dyDescent="0.35">
      <c r="P123" s="39"/>
    </row>
    <row r="124" spans="3:16" x14ac:dyDescent="0.35">
      <c r="P124" s="39"/>
    </row>
    <row r="125" spans="3:16" x14ac:dyDescent="0.35">
      <c r="P125" s="39"/>
    </row>
    <row r="126" spans="3:16" x14ac:dyDescent="0.35">
      <c r="P126" s="39"/>
    </row>
    <row r="127" spans="3:16" x14ac:dyDescent="0.35">
      <c r="P127" s="39"/>
    </row>
    <row r="128" spans="3:16" x14ac:dyDescent="0.35">
      <c r="P128" s="39"/>
    </row>
    <row r="129" spans="16:16" x14ac:dyDescent="0.35">
      <c r="P129" s="39"/>
    </row>
    <row r="130" spans="16:16" x14ac:dyDescent="0.35">
      <c r="P130" s="39"/>
    </row>
    <row r="131" spans="16:16" x14ac:dyDescent="0.35">
      <c r="P131" s="39"/>
    </row>
  </sheetData>
  <mergeCells count="4">
    <mergeCell ref="B1:AA1"/>
    <mergeCell ref="B2:AA2"/>
    <mergeCell ref="B4:AA4"/>
    <mergeCell ref="B5:AA5"/>
  </mergeCells>
  <printOptions horizontalCentered="1"/>
  <pageMargins left="1" right="1" top="1" bottom="1" header="0.5" footer="0.5"/>
  <pageSetup paperSize="3" scale="59" fitToHeight="0" orientation="landscape" r:id="rId1"/>
  <headerFooter>
    <oddHeader xml:space="preserve">&amp;R&amp;"Times New Roman,Bold"&amp;10THE NARRAGANSETT ELECTRIC COMPANY
d/b/a RHODE ISLAND ENERGY
RIPUC Docket No. 25-45-GE
Schedule JJS-5
Page &amp;P of &amp;N   </oddHeader>
  </headerFooter>
  <rowBreaks count="2" manualBreakCount="2">
    <brk id="45" max="27" man="1"/>
    <brk id="82" max="27" man="1"/>
  </rowBreaks>
  <colBreaks count="1" manualBreakCount="1">
    <brk id="3" max="114" man="1"/>
  </colBreaks>
</worksheet>
</file>

<file path=customXML/item6.xml><?xml version="1.0" encoding="utf-8"?>
<properties xmlns="http://www.imanage.com/work/xmlschema">
  <documentid>WORKSITE!66793242.2</documentid>
  <senderid>SUHSM</senderid>
  <senderemail>SSUH@HINCKLEYALLEN.COM</senderemail>
  <lastmodified>2025-10-18T11:40:37.0000000-04:00</lastmodified>
  <database>WORKSITE</database>
</properties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6D7463B7963A458DEBC890CC57F453" ma:contentTypeVersion="14" ma:contentTypeDescription="Create a new document." ma:contentTypeScope="" ma:versionID="3c29d501a682a5e79bd11377c599c151">
  <xsd:schema xmlns:xsd="http://www.w3.org/2001/XMLSchema" xmlns:xs="http://www.w3.org/2001/XMLSchema" xmlns:p="http://schemas.microsoft.com/office/2006/metadata/properties" xmlns:ns1="http://schemas.microsoft.com/sharepoint/v3" xmlns:ns2="06a704af-1093-41df-910a-e362277c20fd" xmlns:ns3="12207773-f8de-4d1c-9b23-15a1acc5427a" targetNamespace="http://schemas.microsoft.com/office/2006/metadata/properties" ma:root="true" ma:fieldsID="02a8bcac839864efb51d7ccdb5f7a815" ns1:_="" ns2:_="" ns3:_="">
    <xsd:import namespace="http://schemas.microsoft.com/sharepoint/v3"/>
    <xsd:import namespace="06a704af-1093-41df-910a-e362277c20fd"/>
    <xsd:import namespace="12207773-f8de-4d1c-9b23-15a1acc5427a"/>
    <xsd:element name="properties">
      <xsd:complexType>
        <xsd:sequence>
          <xsd:element name="documentManagement">
            <xsd:complexType>
              <xsd:all>
                <xsd:element ref="ns2:Searchable" minOccurs="0"/>
                <xsd:element ref="ns2:e81e820a66454e4dae05b8cd72e410d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704af-1093-41df-910a-e362277c20fd" elementFormDefault="qualified">
    <xsd:import namespace="http://schemas.microsoft.com/office/2006/documentManagement/types"/>
    <xsd:import namespace="http://schemas.microsoft.com/office/infopath/2007/PartnerControls"/>
    <xsd:element name="Searchable" ma:index="8" nillable="true" ma:displayName="Searchable" ma:default="0" ma:internalName="Searchable">
      <xsd:simpleType>
        <xsd:restriction base="dms:Boolean"/>
      </xsd:simpleType>
    </xsd:element>
    <xsd:element name="e81e820a66454e4dae05b8cd72e410dc" ma:index="9" nillable="true" ma:taxonomy="true" ma:internalName="e81e820a66454e4dae05b8cd72e410dc" ma:taxonomyFieldName="SearchContentClass" ma:displayName="SearchContentClass" ma:default="" ma:fieldId="{e81e820a-6645-4e4d-ae05-b8cd72e410dc}" ma:sspId="5fb71415-aff0-46ac-ad8a-1a0b343c080f" ma:termSetId="d06009ad-cab7-4623-a608-cc47ab75a00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98c6b672-c429-4d84-96a3-c505823677f8}" ma:internalName="TaxCatchAll" ma:showField="CatchAllData" ma:web="a467a49b-b6f7-4aa4-93f9-c5594d8ee3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98c6b672-c429-4d84-96a3-c505823677f8}" ma:internalName="TaxCatchAllLabel" ma:readOnly="true" ma:showField="CatchAllDataLabel" ma:web="a467a49b-b6f7-4aa4-93f9-c5594d8ee3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07773-f8de-4d1c-9b23-15a1acc54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fb71415-aff0-46ac-ad8a-1a0b343c08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5fb71415-aff0-46ac-ad8a-1a0b343c080f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archable xmlns="06a704af-1093-41df-910a-e362277c20fd">false</Searchable>
    <_ip_UnifiedCompliancePolicyUIAction xmlns="http://schemas.microsoft.com/sharepoint/v3" xsi:nil="true"/>
    <TaxCatchAll xmlns="06a704af-1093-41df-910a-e362277c20fd" xsi:nil="true"/>
    <_ip_UnifiedCompliancePolicyProperties xmlns="http://schemas.microsoft.com/sharepoint/v3" xsi:nil="true"/>
    <e81e820a66454e4dae05b8cd72e410dc xmlns="06a704af-1093-41df-910a-e362277c20fd">
      <Terms xmlns="http://schemas.microsoft.com/office/infopath/2007/PartnerControls"/>
    </e81e820a66454e4dae05b8cd72e410dc>
    <lcf76f155ced4ddcb4097134ff3c332f xmlns="12207773-f8de-4d1c-9b23-15a1acc5427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84BC9E-356E-4542-83A0-CA8751DF0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6a704af-1093-41df-910a-e362277c20fd"/>
    <ds:schemaRef ds:uri="12207773-f8de-4d1c-9b23-15a1acc542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05C52B-9034-4F58-98DD-70AC7725B683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BBFBD9DD-E25D-4345-A3B1-6976CEEA3BD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9A73D33-4739-415E-B279-7A508462E6F7}">
  <ds:schemaRefs>
    <ds:schemaRef ds:uri="http://schemas.microsoft.com/office/2006/metadata/properties"/>
    <ds:schemaRef ds:uri="http://schemas.microsoft.com/office/infopath/2007/PartnerControls"/>
    <ds:schemaRef ds:uri="06a704af-1093-41df-910a-e362277c20fd"/>
    <ds:schemaRef ds:uri="http://schemas.microsoft.com/sharepoint/v3"/>
    <ds:schemaRef ds:uri="12207773-f8de-4d1c-9b23-15a1acc5427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Schedule</vt:lpstr>
      <vt:lpstr>Schedule!Print_Area</vt:lpstr>
      <vt:lpstr>Schedule!Print_Titles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Friel, Glen A.</dc:creator>
  <cp:keywords/>
  <dc:description/>
  <cp:lastModifiedBy>Suh, Susan M.</cp:lastModifiedBy>
  <cp:revision/>
  <cp:lastPrinted>2025-10-18T15:40:30Z</cp:lastPrinted>
  <dcterms:created xsi:type="dcterms:W3CDTF">2025-08-27T20:38:53Z</dcterms:created>
  <dcterms:modified xsi:type="dcterms:W3CDTF">2025-10-18T15:40:37Z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0x010100506D7463B7963A458DEBC890CC57F453</vt:lpwstr>
  </property>
  <property fmtid="{D5CDD505-2E9C-101B-9397-08002B2CF9AE}" pid="3" name="MSIP_Label_dcc6b311-06ac-4d45-8b7e-272c304377e9_Enabled">
    <vt:lpwstr>true</vt:lpwstr>
  </property>
  <property fmtid="{D5CDD505-2E9C-101B-9397-08002B2CF9AE}" pid="4" name="MSIP_Label_dcc6b311-06ac-4d45-8b7e-272c304377e9_SetDate">
    <vt:lpwstr>2025-09-03T01:36:04Z</vt:lpwstr>
  </property>
  <property fmtid="{D5CDD505-2E9C-101B-9397-08002B2CF9AE}" pid="5" name="MSIP_Label_dcc6b311-06ac-4d45-8b7e-272c304377e9_Method">
    <vt:lpwstr>Privileged</vt:lpwstr>
  </property>
  <property fmtid="{D5CDD505-2E9C-101B-9397-08002B2CF9AE}" pid="6" name="MSIP_Label_dcc6b311-06ac-4d45-8b7e-272c304377e9_Name">
    <vt:lpwstr>dcc6b311-06ac-4d45-8b7e-272c304377e9</vt:lpwstr>
  </property>
  <property fmtid="{D5CDD505-2E9C-101B-9397-08002B2CF9AE}" pid="7" name="MSIP_Label_dcc6b311-06ac-4d45-8b7e-272c304377e9_SiteId">
    <vt:lpwstr>25b79aa0-07c6-4d65-9c80-df92aacdc157</vt:lpwstr>
  </property>
  <property fmtid="{D5CDD505-2E9C-101B-9397-08002B2CF9AE}" pid="8" name="MSIP_Label_dcc6b311-06ac-4d45-8b7e-272c304377e9_ActionId">
    <vt:lpwstr>ed8f756f-f9a1-427e-8917-a375f27a0f83</vt:lpwstr>
  </property>
  <property fmtid="{D5CDD505-2E9C-101B-9397-08002B2CF9AE}" pid="9" name="MSIP_Label_dcc6b311-06ac-4d45-8b7e-272c304377e9_ContentBits">
    <vt:lpwstr>0</vt:lpwstr>
  </property>
  <property fmtid="{D5CDD505-2E9C-101B-9397-08002B2CF9AE}" pid="10" name="MSIP_Label_dcc6b311-06ac-4d45-8b7e-272c304377e9_Tag">
    <vt:lpwstr>10, 0, 1, 1</vt:lpwstr>
  </property>
  <property fmtid="{D5CDD505-2E9C-101B-9397-08002B2CF9AE}" pid="11" name="MediaServiceImageTags">
    <vt:lpwstr/>
  </property>
  <property fmtid="{D5CDD505-2E9C-101B-9397-08002B2CF9AE}" pid="12" name="SearchContentClass">
    <vt:lpwstr/>
  </property>
</Properties>
</file>