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/>
  <xr:revisionPtr revIDLastSave="0" documentId="8_{709AA4B3-4003-440E-8F1B-89AC853F9CE9}" xr6:coauthVersionLast="36" xr6:coauthVersionMax="36" xr10:uidLastSave="{00000000-0000-0000-0000-000000000000}"/>
  <bookViews>
    <workbookView xWindow="28680" yWindow="-15" windowWidth="29040" windowHeight="15840" tabRatio="719" activeTab="1" xr2:uid="{4E7D51E9-015D-42BA-9F83-D6A07D49CB6D}"/>
  </bookViews>
  <sheets>
    <sheet name="Annual 24h Outage" sheetId="21" r:id="rId1"/>
    <sheet name="Annual 24h Outage Add Resources" sheetId="24" r:id="rId2"/>
  </sheets>
  <definedNames>
    <definedName name="_xlnm._FilterDatabase" localSheetId="0" hidden="1">'Annual 24h Outage'!$A$8:$E$10</definedName>
    <definedName name="_xlnm._FilterDatabase" localSheetId="1" hidden="1">'Annual 24h Outage Add Resources'!$A$14:$E$19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4" l="1"/>
  <c r="B4" i="24"/>
  <c r="D18" i="24" s="1"/>
  <c r="D16" i="24" l="1"/>
  <c r="C16" i="24"/>
  <c r="E16" i="24" s="1"/>
  <c r="C15" i="24"/>
  <c r="C18" i="24"/>
  <c r="E18" i="24" s="1"/>
  <c r="D17" i="24" l="1"/>
  <c r="C17" i="24"/>
  <c r="E17" i="24" s="1"/>
  <c r="B19" i="24"/>
  <c r="D15" i="24"/>
  <c r="D19" i="24" s="1"/>
  <c r="B4" i="21"/>
  <c r="C19" i="24" l="1"/>
  <c r="E15" i="24"/>
  <c r="E19" i="24" s="1"/>
  <c r="C10" i="21"/>
  <c r="C9" i="21"/>
  <c r="D9" i="21" l="1"/>
  <c r="E9" i="21"/>
  <c r="D10" i="21"/>
  <c r="E10" i="21"/>
  <c r="B11" i="21"/>
  <c r="C11" i="21" l="1"/>
  <c r="D11" i="21" l="1"/>
  <c r="E11" i="21" l="1"/>
</calcChain>
</file>

<file path=xl/sharedStrings.xml><?xml version="1.0" encoding="utf-8"?>
<sst xmlns="http://schemas.openxmlformats.org/spreadsheetml/2006/main" count="34" uniqueCount="21">
  <si>
    <t>RIE Customers Served by Nasonville Substation</t>
  </si>
  <si>
    <t>CREW Customers Served by Nasonville Substation</t>
  </si>
  <si>
    <t>Total Customers Served by Nasonville Substation</t>
  </si>
  <si>
    <t>Repair Restoration Step</t>
  </si>
  <si>
    <t>Customer Minutes Interrupted (CMI)</t>
  </si>
  <si>
    <t>Customers Interrupted (CI)</t>
  </si>
  <si>
    <t>Circuit Average Interruption Frequency Index (CKAIFI)</t>
  </si>
  <si>
    <t>Circuit Average Interruption Duration Index (CKAIDI)</t>
  </si>
  <si>
    <t>Inputs and Assumptions</t>
  </si>
  <si>
    <t>Roll-on Generation Capacity (MVA)</t>
  </si>
  <si>
    <t>Eleanor Slator Hospital Generator Capacity (MVA)</t>
  </si>
  <si>
    <t>CREW Combined Heat and Power Generator Capacity (MVA)</t>
  </si>
  <si>
    <t>CREW Battery Energy Storage System Capacity (MVA)</t>
  </si>
  <si>
    <t>Dispatchable Generation Dispatch Time (Hours)</t>
  </si>
  <si>
    <t>Dispatchable Generation Restoration Step</t>
  </si>
  <si>
    <t>Switching Plan Restoration Step</t>
  </si>
  <si>
    <t>Battery Discharge Restoration Step</t>
  </si>
  <si>
    <t>Switching Plan Completion Time (Hours)</t>
  </si>
  <si>
    <t>Repair Completion Time (Hours)</t>
  </si>
  <si>
    <t>CREW Battery Energy Storage System Discharge Time (Hours)</t>
  </si>
  <si>
    <t>Restoration Event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</si>
</sst>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5">
    <font>
      <sz val="11"/>
      <color theme="1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1" fontId="3" fillId="0" borderId="1" xfId="0" applyNumberFormat="1" applyFont="1" applyBorder="1" applyAlignment="1">
      <alignment horizontal="right"/>
    </xf>
    <xf numFmtId="165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 applyAlignment="1">
      <alignment horizontal="right"/>
    </xf>
    <xf numFmtId="1" fontId="3" fillId="0" borderId="0" xfId="0" applyNumberFormat="1" applyFont="1" applyAlignment="1">
      <alignment horizontal="right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1" fontId="3" fillId="0" borderId="1" xfId="0" applyNumberFormat="1" applyFont="1" applyBorder="1"/>
    <xf numFmtId="16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</cellXfs>
  <cellStyles count="2">
    <cellStyle name="Normal" xfId="0" builtinId="0"/>
    <cellStyle name="Normal 2" xfId="1" xr:uid="{B428B67A-87EE-44EB-9CED-D09E990E4EAF}"/>
  </cellStyles>
  <dxfs count="0"/>
  <tableStyles count="0" defaultTableStyle="TableStyleMedium2" defaultPivotStyle="PivotStyleLight16"/>
  <colors>
    <mruColors>
      <color rgb="FFD1DCEF"/>
      <color rgb="FFC4D2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2CC52-FCB1-46FB-A8F5-527EAC3E1A92}">
  <dimension ref="A1:E15"/>
  <sheetViews>
    <sheetView zoomScale="115" zoomScaleNormal="115" workbookViewId="0">
      <selection activeCell="E11" sqref="E11"/>
    </sheetView>
  </sheetViews>
  <sheetFormatPr defaultRowHeight="14.25"/>
  <cols>
    <col min="1" max="1" width="54.5" bestFit="1" customWidth="1"/>
    <col min="2" max="5" width="16.625" customWidth="1"/>
  </cols>
  <sheetData>
    <row r="1" spans="1:5" ht="15">
      <c r="A1" s="12" t="s">
        <v>8</v>
      </c>
      <c r="B1" s="12"/>
      <c r="C1" s="2"/>
      <c r="D1" s="2"/>
      <c r="E1" s="2"/>
    </row>
    <row r="2" spans="1:5" ht="15">
      <c r="A2" s="3" t="s">
        <v>0</v>
      </c>
      <c r="B2" s="3">
        <v>4670</v>
      </c>
      <c r="C2" s="2"/>
      <c r="D2" s="2"/>
      <c r="E2" s="2"/>
    </row>
    <row r="3" spans="1:5" ht="15">
      <c r="A3" s="3" t="s">
        <v>1</v>
      </c>
      <c r="B3" s="3">
        <v>5000</v>
      </c>
      <c r="C3" s="2"/>
      <c r="D3" s="2"/>
      <c r="E3" s="2"/>
    </row>
    <row r="4" spans="1:5" ht="15">
      <c r="A4" s="3" t="s">
        <v>2</v>
      </c>
      <c r="B4" s="4">
        <f>4670+5000</f>
        <v>9670</v>
      </c>
      <c r="C4" s="2"/>
      <c r="D4" s="2"/>
      <c r="E4" s="2"/>
    </row>
    <row r="5" spans="1:5" ht="15">
      <c r="A5" s="3" t="s">
        <v>17</v>
      </c>
      <c r="B5" s="4">
        <v>2</v>
      </c>
      <c r="C5" s="2"/>
      <c r="D5" s="2"/>
      <c r="E5" s="2"/>
    </row>
    <row r="6" spans="1:5" ht="15">
      <c r="A6" s="3" t="s">
        <v>18</v>
      </c>
      <c r="B6" s="4">
        <v>24</v>
      </c>
      <c r="C6" s="2"/>
      <c r="D6" s="2"/>
      <c r="E6" s="2"/>
    </row>
    <row r="7" spans="1:5" ht="15">
      <c r="A7" s="2"/>
      <c r="B7" s="2"/>
      <c r="C7" s="2"/>
      <c r="D7" s="2"/>
      <c r="E7" s="2"/>
    </row>
    <row r="8" spans="1:5" ht="60">
      <c r="A8" s="8"/>
      <c r="B8" s="9" t="s">
        <v>5</v>
      </c>
      <c r="C8" s="9" t="s">
        <v>4</v>
      </c>
      <c r="D8" s="9" t="s">
        <v>6</v>
      </c>
      <c r="E8" s="9" t="s">
        <v>7</v>
      </c>
    </row>
    <row r="9" spans="1:5" ht="15">
      <c r="A9" s="3" t="s">
        <v>15</v>
      </c>
      <c r="B9" s="10">
        <v>3456.1553956834532</v>
      </c>
      <c r="C9" s="10">
        <f>B9*B5*60</f>
        <v>414738.64748201438</v>
      </c>
      <c r="D9" s="11">
        <f>B9/$B$4</f>
        <v>0.35741007194244606</v>
      </c>
      <c r="E9" s="5">
        <f>C9/$B$4</f>
        <v>42.889208633093524</v>
      </c>
    </row>
    <row r="10" spans="1:5" ht="15">
      <c r="A10" s="3" t="s">
        <v>3</v>
      </c>
      <c r="B10" s="10">
        <v>6213.8446043165459</v>
      </c>
      <c r="C10" s="10">
        <f>B10*B6*60</f>
        <v>8947936.2302158251</v>
      </c>
      <c r="D10" s="11">
        <f>B10/$B$4</f>
        <v>0.64258992805755388</v>
      </c>
      <c r="E10" s="5">
        <f>C10/$B$4</f>
        <v>925.32949640287745</v>
      </c>
    </row>
    <row r="11" spans="1:5" ht="15">
      <c r="A11" s="3" t="s">
        <v>20</v>
      </c>
      <c r="B11" s="4">
        <f t="shared" ref="B11:D11" si="0">SUM(B9:B10)</f>
        <v>9670</v>
      </c>
      <c r="C11" s="4">
        <f t="shared" si="0"/>
        <v>9362674.8776978403</v>
      </c>
      <c r="D11" s="11">
        <f t="shared" si="0"/>
        <v>1</v>
      </c>
      <c r="E11" s="5">
        <f>SUM(E9:E10)</f>
        <v>968.21870503597097</v>
      </c>
    </row>
    <row r="12" spans="1:5" ht="15">
      <c r="A12" s="1"/>
      <c r="B12" s="1"/>
      <c r="C12" s="1"/>
      <c r="D12" s="1"/>
      <c r="E12" s="1"/>
    </row>
    <row r="13" spans="1:5" ht="15">
      <c r="A13" s="1"/>
      <c r="B13" s="1"/>
      <c r="C13" s="1"/>
      <c r="D13" s="1"/>
      <c r="E13" s="1"/>
    </row>
    <row r="15" spans="1:5" ht="15">
      <c r="C15" s="1"/>
    </row>
  </sheetData>
  <mergeCells count="1">
    <mergeCell ref="A1:B1"/>
  </mergeCells>
  <pageMargins left="0.7" right="0.7" top="0.75" bottom="0.75" header="0.3" footer="0.3"/>
  <pageSetup orientation="portrait" r:id="rId1"/>
  <headerFooter>
    <oddFooter>&amp;L_x000D_&amp;1#&amp;"Aptos"&amp;14&amp;K000000 Business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B766-1E65-4DEE-A796-F93C72DA2EC4}">
  <dimension ref="A1:E23"/>
  <sheetViews>
    <sheetView tabSelected="1" zoomScale="115" zoomScaleNormal="115" workbookViewId="0">
      <selection activeCell="C16" sqref="C16"/>
    </sheetView>
  </sheetViews>
  <sheetFormatPr defaultRowHeight="14.25"/>
  <cols>
    <col min="1" max="1" width="54.5" bestFit="1" customWidth="1"/>
    <col min="2" max="5" width="16.625" customWidth="1"/>
  </cols>
  <sheetData>
    <row r="1" spans="1:5" ht="15">
      <c r="A1" s="12" t="s">
        <v>8</v>
      </c>
      <c r="B1" s="12"/>
      <c r="C1" s="2"/>
      <c r="D1" s="2"/>
      <c r="E1" s="2"/>
    </row>
    <row r="2" spans="1:5" ht="15">
      <c r="A2" s="3" t="s">
        <v>0</v>
      </c>
      <c r="B2" s="3">
        <v>4670</v>
      </c>
      <c r="C2" s="2"/>
      <c r="D2" s="2"/>
      <c r="E2" s="2"/>
    </row>
    <row r="3" spans="1:5" ht="15">
      <c r="A3" s="3" t="s">
        <v>1</v>
      </c>
      <c r="B3" s="3">
        <v>5000</v>
      </c>
      <c r="C3" s="2"/>
      <c r="D3" s="2"/>
      <c r="E3" s="2"/>
    </row>
    <row r="4" spans="1:5" ht="15">
      <c r="A4" s="3" t="s">
        <v>2</v>
      </c>
      <c r="B4" s="4">
        <f>4670+5000</f>
        <v>9670</v>
      </c>
      <c r="C4" s="2"/>
      <c r="D4" s="2"/>
      <c r="E4" s="2"/>
    </row>
    <row r="5" spans="1:5" ht="15">
      <c r="A5" s="3" t="s">
        <v>9</v>
      </c>
      <c r="B5" s="5">
        <v>6</v>
      </c>
      <c r="C5" s="2"/>
      <c r="D5" s="2"/>
      <c r="E5" s="2"/>
    </row>
    <row r="6" spans="1:5" ht="15">
      <c r="A6" s="3" t="s">
        <v>10</v>
      </c>
      <c r="B6" s="6">
        <v>0.75</v>
      </c>
      <c r="C6" s="2"/>
      <c r="D6" s="2"/>
      <c r="E6" s="2"/>
    </row>
    <row r="7" spans="1:5" ht="15">
      <c r="A7" s="3" t="s">
        <v>11</v>
      </c>
      <c r="B7" s="5">
        <v>1.1000000000000001</v>
      </c>
      <c r="C7" s="2"/>
      <c r="D7" s="2"/>
      <c r="E7" s="2"/>
    </row>
    <row r="8" spans="1:5" ht="15">
      <c r="A8" s="3" t="s">
        <v>12</v>
      </c>
      <c r="B8" s="5">
        <v>3</v>
      </c>
      <c r="C8" s="2"/>
      <c r="D8" s="2"/>
      <c r="E8" s="2"/>
    </row>
    <row r="9" spans="1:5" ht="15">
      <c r="A9" s="3" t="s">
        <v>17</v>
      </c>
      <c r="B9" s="4">
        <v>2</v>
      </c>
      <c r="C9" s="2"/>
      <c r="D9" s="2"/>
      <c r="E9" s="2"/>
    </row>
    <row r="10" spans="1:5" ht="15">
      <c r="A10" s="3" t="s">
        <v>13</v>
      </c>
      <c r="B10" s="4">
        <v>2</v>
      </c>
      <c r="C10" s="2"/>
      <c r="D10" s="2"/>
      <c r="E10" s="2"/>
    </row>
    <row r="11" spans="1:5" ht="15">
      <c r="A11" s="3" t="s">
        <v>19</v>
      </c>
      <c r="B11" s="4">
        <f>B12-3</f>
        <v>21</v>
      </c>
      <c r="C11" s="2"/>
      <c r="D11" s="2"/>
      <c r="E11" s="2"/>
    </row>
    <row r="12" spans="1:5" ht="15">
      <c r="A12" s="3" t="s">
        <v>18</v>
      </c>
      <c r="B12" s="4">
        <v>24</v>
      </c>
      <c r="C12" s="2"/>
      <c r="D12" s="2"/>
      <c r="E12" s="2"/>
    </row>
    <row r="13" spans="1:5" ht="15">
      <c r="A13" s="2"/>
      <c r="B13" s="7"/>
      <c r="C13" s="2"/>
      <c r="D13" s="2"/>
      <c r="E13" s="2"/>
    </row>
    <row r="14" spans="1:5" ht="60">
      <c r="A14" s="8"/>
      <c r="B14" s="9" t="s">
        <v>5</v>
      </c>
      <c r="C14" s="9" t="s">
        <v>4</v>
      </c>
      <c r="D14" s="9" t="s">
        <v>6</v>
      </c>
      <c r="E14" s="9" t="s">
        <v>7</v>
      </c>
    </row>
    <row r="15" spans="1:5" ht="15">
      <c r="A15" s="3" t="s">
        <v>15</v>
      </c>
      <c r="B15" s="10">
        <v>3456.1553956834532</v>
      </c>
      <c r="C15" s="10">
        <f>B15*B9*60</f>
        <v>414738.64748201438</v>
      </c>
      <c r="D15" s="11">
        <f>B15/$B$4</f>
        <v>0.35741007194244606</v>
      </c>
      <c r="E15" s="5">
        <f>C15/$B$4</f>
        <v>42.889208633093524</v>
      </c>
    </row>
    <row r="16" spans="1:5" ht="15">
      <c r="A16" s="3" t="s">
        <v>14</v>
      </c>
      <c r="B16" s="10">
        <v>2184.4460431654675</v>
      </c>
      <c r="C16" s="10">
        <f>B16*B10*60</f>
        <v>262133.52517985611</v>
      </c>
      <c r="D16" s="11">
        <f t="shared" ref="D16:D18" si="0">B16/$B$4</f>
        <v>0.22589928057553954</v>
      </c>
      <c r="E16" s="5">
        <f t="shared" ref="E16:E18" si="1">C16/$B$4</f>
        <v>27.107913669064747</v>
      </c>
    </row>
    <row r="17" spans="1:5" ht="15">
      <c r="A17" s="3" t="s">
        <v>16</v>
      </c>
      <c r="B17" s="10">
        <v>834.8201438848921</v>
      </c>
      <c r="C17" s="10">
        <f>B17*B11*60</f>
        <v>1051873.3812949639</v>
      </c>
      <c r="D17" s="11">
        <f t="shared" si="0"/>
        <v>8.6330935251798566E-2</v>
      </c>
      <c r="E17" s="5">
        <f t="shared" si="1"/>
        <v>108.77697841726618</v>
      </c>
    </row>
    <row r="18" spans="1:5" ht="15">
      <c r="A18" s="3" t="s">
        <v>3</v>
      </c>
      <c r="B18" s="10">
        <v>3194.578417266187</v>
      </c>
      <c r="C18" s="10">
        <f>B18*B12*60</f>
        <v>4600192.9208633089</v>
      </c>
      <c r="D18" s="11">
        <f t="shared" si="0"/>
        <v>0.33035971223021582</v>
      </c>
      <c r="E18" s="5">
        <f t="shared" si="1"/>
        <v>475.71798561151076</v>
      </c>
    </row>
    <row r="19" spans="1:5" ht="15">
      <c r="A19" s="3" t="s">
        <v>20</v>
      </c>
      <c r="B19" s="4">
        <f t="shared" ref="B19:D19" si="2">SUM(B15:B18)</f>
        <v>9670</v>
      </c>
      <c r="C19" s="4">
        <f t="shared" si="2"/>
        <v>6328938.4748201435</v>
      </c>
      <c r="D19" s="11">
        <f t="shared" si="2"/>
        <v>1</v>
      </c>
      <c r="E19" s="5">
        <f>SUM(E15:E18)</f>
        <v>654.49208633093519</v>
      </c>
    </row>
    <row r="20" spans="1:5" ht="15">
      <c r="A20" s="1"/>
      <c r="B20" s="1"/>
      <c r="C20" s="1"/>
      <c r="D20" s="1"/>
      <c r="E20" s="1"/>
    </row>
    <row r="21" spans="1:5" ht="15">
      <c r="A21" s="1"/>
      <c r="B21" s="1"/>
      <c r="C21" s="1"/>
      <c r="D21" s="1"/>
      <c r="E21" s="1"/>
    </row>
    <row r="23" spans="1:5" ht="15">
      <c r="C23" s="1"/>
    </row>
  </sheetData>
  <mergeCells count="1">
    <mergeCell ref="A1:B1"/>
  </mergeCells>
  <pageMargins left="0.7" right="0.7" top="0.75" bottom="0.75" header="0.3" footer="0.3"/>
  <pageSetup orientation="portrait" r:id="rId1"/>
  <headerFooter>
    <oddFooter>&amp;L_x000D_&amp;1#&amp;"Aptos"&amp;14&amp;K000000 Business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Annual 24h Outage</vt:lpstr>
      <vt:lpstr>Annual 24h Outage Add Resources</vt:lpstr>
    </vt:vector>
  </TitlesOfParts>
  <Manager/>
  <Company/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>1</cp:revision>
  <cp:category/>
  <cp:contentStatus/>
</cp:coreProperties>
</file>