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suhsm\AppData\Roaming\iManage\Work\Recent\PPL Corporation _ 2025 Rate Case Prepa (076853.0204972)\"/>
    </mc:Choice>
  </mc:AlternateContent>
  <xr:revisionPtr revIDLastSave="0" documentId="8_{07A5F89F-E0D6-4E9A-AE01-E3BD40CCDB0C}" xr6:coauthVersionLast="47" xr6:coauthVersionMax="47" xr10:uidLastSave="{00000000-0000-0000-0000-000000000000}"/>
  <bookViews>
    <workbookView xWindow="-103" yWindow="-103" windowWidth="22149" windowHeight="13200" xr2:uid="{95FDC8F4-17AD-46CA-9364-B78066676B54}"/>
  </bookViews>
  <sheets>
    <sheet name="2024" sheetId="1" r:id="rId1"/>
    <sheet name="2023" sheetId="2" r:id="rId2"/>
    <sheet name="2022"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2" hidden="1">'2022'!$B$16:$AC$48</definedName>
    <definedName name="_xlnm._FilterDatabase" localSheetId="1" hidden="1">'2023'!$B$16:$AC$83</definedName>
    <definedName name="_xlnm._FilterDatabase" localSheetId="0" hidden="1">'2024'!$B$16:$AC$62</definedName>
    <definedName name="_www1" localSheetId="2">{#N/A,#N/A,FALSE,"schA"}</definedName>
    <definedName name="_www1" localSheetId="1">{#N/A,#N/A,FALSE,"schA"}</definedName>
    <definedName name="_www1">{#N/A,#N/A,FALSE,"schA"}</definedName>
    <definedName name="aaa" localSheetId="2">{#N/A,#N/A,FALSE,"schA"}</definedName>
    <definedName name="aaa" localSheetId="1">{#N/A,#N/A,FALSE,"schA"}</definedName>
    <definedName name="aaa">{#N/A,#N/A,FALSE,"schA"}</definedName>
    <definedName name="Attainment">[1]Detail!$J$87:$K$98</definedName>
    <definedName name="BU" localSheetId="1">[2]Sheet1!$A$1:$G$891</definedName>
    <definedName name="BU">[3]Sheet1!$A$1:$G$891</definedName>
    <definedName name="CCNfeb" localSheetId="1">[4]Sheet1!$A$2:$C$645</definedName>
    <definedName name="CCNfeb">[5]Sheet1!$A$2:$C$645</definedName>
    <definedName name="EmpID" localSheetId="1">[6]Sheet2!$A$1:$D$305</definedName>
    <definedName name="EmpID">[7]Sheet2!$A$1:$D$305</definedName>
    <definedName name="Fidelity" localSheetId="1">[8]Sheet2!$A:$Q</definedName>
    <definedName name="Fidelity">[9]Sheet2!$A:$Q</definedName>
    <definedName name="FinStmtLineItems" localSheetId="1">[10]FinancialStatementLineItems!$A$5:$A$151</definedName>
    <definedName name="FinStmtLineItems">[11]FinancialStatementLineItems!$A$5:$A$151</definedName>
    <definedName name="hrpr" localSheetId="1">[12]hrpr!$A$1:$N$6798</definedName>
    <definedName name="hrpr">[13]hrpr!$A$1:$N$6798</definedName>
    <definedName name="names">[14]Sheet1!$C$1:$D$426</definedName>
    <definedName name="NvsASD">"V2006-03-31"</definedName>
    <definedName name="NvsAutoDrillOk">"VN"</definedName>
    <definedName name="NvsElapsedTime">0.00017361110803904</definedName>
    <definedName name="NvsEndTime">38817.9263194444</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"%,X,RZT.ACCOUNT.,CZF.."</definedName>
    <definedName name="NvsPanelBusUnit">"V"</definedName>
    <definedName name="NvsPanelEffdt">"V2003-07-21"</definedName>
    <definedName name="NvsPanelSetid">"VSHARE"</definedName>
    <definedName name="NvsReqBU">"V10000"</definedName>
    <definedName name="NvsReqBUOnly">"VN"</definedName>
    <definedName name="NvsTransLed">"VN"</definedName>
    <definedName name="NvsTreeASD">"V2006-03-31"</definedName>
    <definedName name="NvsValTbl.ACCOUNT">"GL_ACCOUNT_TBL"</definedName>
    <definedName name="NvsValTbl.BUSINESS_UNIT">"BUS_UNIT_TBL_GL"</definedName>
    <definedName name="NvsValTbl.PRODUCT">"PROD_ALL_VW"</definedName>
    <definedName name="NvsValTbl.SCENARIO">"BD_SCENARIO_TBL"</definedName>
    <definedName name="NvsValTbl.STATISTICS_CODE">"STAT_TBL"</definedName>
    <definedName name="NvsValTbl.U_GL_RES_GROUP">"U_SUM_LEDGER"</definedName>
    <definedName name="NvsValTbl.U_GL_RESOURCE">"U_GLRESOURCE_VW"</definedName>
    <definedName name="NvsValTbl.U_PROCESS">"U_PROCESS_AL_VW"</definedName>
    <definedName name="original" localSheetId="1">[15]Sheet2!$A$1:$B$130</definedName>
    <definedName name="original">[16]Sheet2!$A$1:$B$130</definedName>
    <definedName name="_xlnm.Print_Area" localSheetId="2">'2022'!$B$1:$AB$48</definedName>
    <definedName name="_xlnm.Print_Area" localSheetId="1">'2023'!$B$1:$AB$83</definedName>
    <definedName name="_xlnm.Print_Area" localSheetId="0">'2024'!$B$1:$AB$62</definedName>
    <definedName name="_xlnm.Print_Titles" localSheetId="2">'2022'!$16:$18</definedName>
    <definedName name="_xlnm.Print_Titles" localSheetId="1">'2023'!$16:$18</definedName>
    <definedName name="_xlnm.Print_Titles" localSheetId="0">'2024'!$16:$18</definedName>
    <definedName name="priorlist" localSheetId="1">[17]Sheet1!$A$1:$B$210</definedName>
    <definedName name="priorlist">[18]Sheet1!$A$1:$B$210</definedName>
    <definedName name="qqq" localSheetId="2">{#N/A,#N/A,FALSE,"schA"}</definedName>
    <definedName name="qqq" localSheetId="1">{#N/A,#N/A,FALSE,"schA"}</definedName>
    <definedName name="qqq">{#N/A,#N/A,FALSE,"schA"}</definedName>
    <definedName name="rcdept" localSheetId="1">[12]rcdept!$A$1:$H$766</definedName>
    <definedName name="rcdept">[13]rcdept!$A$1:$H$766</definedName>
    <definedName name="RSU">'[19]VP Attainments'!$E$1:$F$25</definedName>
    <definedName name="SupplySupport">'[19]SRV Co Supply Support'!$A$1:$F$217</definedName>
    <definedName name="ValidMonths" localSheetId="1">[20]Sheet1!$A$1:$A$12</definedName>
    <definedName name="ValidMonths">[21]Sheet1!$A$1:$A$12</definedName>
    <definedName name="VP">'[19]VP Attainments'!$A$1:$B$25</definedName>
    <definedName name="wrn.ECR." localSheetId="2">{#N/A,#N/A,FALSE,"schA"}</definedName>
    <definedName name="wrn.ECR." localSheetId="1">{#N/A,#N/A,FALSE,"schA"}</definedName>
    <definedName name="wrn.ECR.">{#N/A,#N/A,FALSE,"schA"}</definedName>
    <definedName name="wrn.USIM_Data." localSheetId="2">{#N/A,#N/A,FALSE,"Expenditures";#N/A,#N/A,FALSE,"Property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Abbrev." localSheetId="2">{#N/A,#N/A,FALSE,"Expenditures";#N/A,#N/A,FALSE,"Property Placed In-Service";#N/A,#N/A,FALSE,"Removals";#N/A,#N/A,FALSE,"Retirements";#N/A,#N/A,FALSE,"CWIP Balances";#N/A,#N/A,FALSE,"CWIP_Expend_Ratios";#N/A,#N/A,FALSE,"CWIP_Yr_End"}</definedName>
    <definedName name="wrn.USIM_Data_Abbrev." localSheetId="1">{#N/A,#N/A,FALSE,"Expenditures";#N/A,#N/A,FALSE,"Property Placed In-Service";#N/A,#N/A,FALSE,"Removals";#N/A,#N/A,FALSE,"Retirements";#N/A,#N/A,FALSE,"CWIP Balances";#N/A,#N/A,FALSE,"CWIP_Expend_Ratios";#N/A,#N/A,FALSE,"CWIP_Yr_End"}</definedName>
    <definedName name="wrn.USIM_Data_Abbrev.">{#N/A,#N/A,FALSE,"Expenditures";#N/A,#N/A,FALSE,"Property Placed In-Service";#N/A,#N/A,FALSE,"Removals";#N/A,#N/A,FALSE,"Retirements";#N/A,#N/A,FALSE,"CWIP Balances";#N/A,#N/A,FALSE,"CWIP_Expend_Ratios";#N/A,#N/A,FALSE,"CWIP_Yr_End"}</definedName>
    <definedName name="wrn.USIM_Data_Abbrev3." localSheetId="2">{#N/A,#N/A,FALSE,"Expenditures";#N/A,#N/A,FALSE,"Property Placed In-Service";#N/A,#N/A,FALSE,"CWIP Balances"}</definedName>
    <definedName name="wrn.USIM_Data_Abbrev3." localSheetId="1">{#N/A,#N/A,FALSE,"Expenditures";#N/A,#N/A,FALSE,"Property Placed In-Service";#N/A,#N/A,FALSE,"CWIP Balances"}</definedName>
    <definedName name="wrn.USIM_Data_Abbrev3.">{#N/A,#N/A,FALSE,"Expenditures";#N/A,#N/A,FALSE,"Property Placed In-Service";#N/A,#N/A,FALSE,"CWIP Balances"}</definedName>
    <definedName name="www" localSheetId="2">{#N/A,#N/A,FALSE,"schA"}</definedName>
    <definedName name="www" localSheetId="1">{#N/A,#N/A,FALSE,"schA"}</definedName>
    <definedName name="www">{#N/A,#N/A,FALSE,"schA"}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8" i="3" l="1"/>
  <c r="M48" i="3"/>
  <c r="L48" i="3"/>
  <c r="K48" i="3"/>
  <c r="J48" i="3"/>
  <c r="W47" i="3"/>
  <c r="O47" i="3"/>
  <c r="W46" i="3"/>
  <c r="O46" i="3"/>
  <c r="O45" i="3"/>
  <c r="O44" i="3"/>
  <c r="W43" i="3"/>
  <c r="O43" i="3"/>
  <c r="Q42" i="3"/>
  <c r="O42" i="3"/>
  <c r="AA41" i="3"/>
  <c r="W41" i="3"/>
  <c r="O41" i="3"/>
  <c r="O48" i="3" s="1"/>
  <c r="AA40" i="3"/>
  <c r="W40" i="3"/>
  <c r="O40" i="3"/>
  <c r="AA39" i="3"/>
  <c r="W39" i="3"/>
  <c r="O39" i="3"/>
  <c r="AA38" i="3"/>
  <c r="W38" i="3"/>
  <c r="O38" i="3"/>
  <c r="AA37" i="3"/>
  <c r="W37" i="3"/>
  <c r="O37" i="3"/>
  <c r="AA35" i="3"/>
  <c r="W35" i="3"/>
  <c r="O35" i="3"/>
  <c r="AA34" i="3"/>
  <c r="W34" i="3"/>
  <c r="AA33" i="3"/>
  <c r="W33" i="3"/>
  <c r="AA32" i="3"/>
  <c r="W32" i="3"/>
  <c r="O32" i="3"/>
  <c r="AA30" i="3"/>
  <c r="W30" i="3"/>
  <c r="O30" i="3"/>
  <c r="AA29" i="3"/>
  <c r="W29" i="3"/>
  <c r="O29" i="3"/>
  <c r="AA28" i="3"/>
  <c r="W28" i="3"/>
  <c r="O28" i="3"/>
  <c r="AA27" i="3"/>
  <c r="W27" i="3"/>
  <c r="O27" i="3"/>
  <c r="AA26" i="3"/>
  <c r="W26" i="3"/>
  <c r="O26" i="3"/>
  <c r="AA25" i="3"/>
  <c r="W25" i="3"/>
  <c r="O25" i="3"/>
  <c r="AA24" i="3"/>
  <c r="W24" i="3"/>
  <c r="O24" i="3"/>
  <c r="AA23" i="3"/>
  <c r="W23" i="3"/>
  <c r="O23" i="3"/>
  <c r="AA21" i="3"/>
  <c r="W21" i="3"/>
  <c r="O21" i="3"/>
  <c r="AA19" i="3"/>
  <c r="W19" i="3"/>
  <c r="O19" i="3"/>
  <c r="N83" i="2"/>
  <c r="M83" i="2"/>
  <c r="J83" i="2"/>
  <c r="W82" i="2"/>
  <c r="O82" i="2"/>
  <c r="AA81" i="2"/>
  <c r="W81" i="2"/>
  <c r="O81" i="2"/>
  <c r="AA80" i="2"/>
  <c r="W80" i="2"/>
  <c r="O80" i="2"/>
  <c r="AA79" i="2"/>
  <c r="W79" i="2"/>
  <c r="O79" i="2"/>
  <c r="AA78" i="2"/>
  <c r="W78" i="2"/>
  <c r="O78" i="2"/>
  <c r="AA77" i="2"/>
  <c r="W77" i="2"/>
  <c r="O77" i="2"/>
  <c r="AA76" i="2"/>
  <c r="W76" i="2"/>
  <c r="O76" i="2"/>
  <c r="AA75" i="2"/>
  <c r="W75" i="2"/>
  <c r="O75" i="2"/>
  <c r="AA74" i="2"/>
  <c r="W74" i="2"/>
  <c r="O74" i="2"/>
  <c r="AA73" i="2"/>
  <c r="W73" i="2"/>
  <c r="O73" i="2"/>
  <c r="AA72" i="2"/>
  <c r="W72" i="2"/>
  <c r="O72" i="2"/>
  <c r="AA71" i="2"/>
  <c r="W71" i="2"/>
  <c r="AA70" i="2"/>
  <c r="W70" i="2"/>
  <c r="K70" i="2"/>
  <c r="O70" i="2" s="1"/>
  <c r="AA69" i="2"/>
  <c r="W69" i="2"/>
  <c r="O69" i="2"/>
  <c r="AA68" i="2"/>
  <c r="W68" i="2"/>
  <c r="K68" i="2"/>
  <c r="O68" i="2" s="1"/>
  <c r="AA67" i="2"/>
  <c r="W67" i="2"/>
  <c r="O67" i="2"/>
  <c r="AA66" i="2"/>
  <c r="W66" i="2"/>
  <c r="O66" i="2"/>
  <c r="O65" i="2"/>
  <c r="O64" i="2"/>
  <c r="L64" i="2"/>
  <c r="J65" i="2" s="1"/>
  <c r="AA63" i="2"/>
  <c r="W63" i="2"/>
  <c r="O63" i="2"/>
  <c r="J63" i="2"/>
  <c r="AA62" i="2"/>
  <c r="W62" i="2"/>
  <c r="O62" i="2"/>
  <c r="O61" i="2"/>
  <c r="AA60" i="2"/>
  <c r="W60" i="2"/>
  <c r="O60" i="2"/>
  <c r="L60" i="2"/>
  <c r="AA59" i="2"/>
  <c r="W59" i="2"/>
  <c r="O59" i="2"/>
  <c r="AA58" i="2"/>
  <c r="W58" i="2"/>
  <c r="O58" i="2"/>
  <c r="Q57" i="2"/>
  <c r="AA57" i="2" s="1"/>
  <c r="O57" i="2"/>
  <c r="Q56" i="2"/>
  <c r="AA56" i="2" s="1"/>
  <c r="O56" i="2"/>
  <c r="AA54" i="2"/>
  <c r="W54" i="2"/>
  <c r="O54" i="2"/>
  <c r="AA53" i="2"/>
  <c r="W53" i="2"/>
  <c r="O53" i="2"/>
  <c r="AA52" i="2"/>
  <c r="W52" i="2"/>
  <c r="O52" i="2"/>
  <c r="AA51" i="2"/>
  <c r="W51" i="2"/>
  <c r="O51" i="2"/>
  <c r="AA50" i="2"/>
  <c r="W50" i="2"/>
  <c r="O50" i="2"/>
  <c r="AA49" i="2"/>
  <c r="W49" i="2"/>
  <c r="O49" i="2"/>
  <c r="AA48" i="2"/>
  <c r="W48" i="2"/>
  <c r="O48" i="2"/>
  <c r="AA47" i="2"/>
  <c r="W47" i="2"/>
  <c r="O47" i="2"/>
  <c r="AA46" i="2"/>
  <c r="W46" i="2"/>
  <c r="O46" i="2"/>
  <c r="AA44" i="2"/>
  <c r="W44" i="2"/>
  <c r="O44" i="2"/>
  <c r="AA43" i="2"/>
  <c r="W43" i="2"/>
  <c r="O43" i="2"/>
  <c r="AA42" i="2"/>
  <c r="Q42" i="2"/>
  <c r="W42" i="2" s="1"/>
  <c r="O42" i="2"/>
  <c r="AA41" i="2"/>
  <c r="W41" i="2"/>
  <c r="O41" i="2"/>
  <c r="AA40" i="2"/>
  <c r="W40" i="2"/>
  <c r="O40" i="2"/>
  <c r="AA39" i="2"/>
  <c r="W39" i="2"/>
  <c r="O39" i="2"/>
  <c r="AA38" i="2"/>
  <c r="W38" i="2"/>
  <c r="O38" i="2"/>
  <c r="AA37" i="2"/>
  <c r="W37" i="2"/>
  <c r="O37" i="2"/>
  <c r="K37" i="2"/>
  <c r="AA36" i="2"/>
  <c r="W36" i="2"/>
  <c r="O36" i="2"/>
  <c r="AA35" i="2"/>
  <c r="W35" i="2"/>
  <c r="O35" i="2"/>
  <c r="AA33" i="2"/>
  <c r="W33" i="2"/>
  <c r="O33" i="2"/>
  <c r="AA32" i="2"/>
  <c r="W32" i="2"/>
  <c r="O32" i="2"/>
  <c r="AA31" i="2"/>
  <c r="W31" i="2"/>
  <c r="O31" i="2"/>
  <c r="AA30" i="2"/>
  <c r="W30" i="2"/>
  <c r="L30" i="2"/>
  <c r="L83" i="2" s="1"/>
  <c r="AA29" i="2"/>
  <c r="W29" i="2"/>
  <c r="O29" i="2"/>
  <c r="AA28" i="2"/>
  <c r="W28" i="2"/>
  <c r="O28" i="2"/>
  <c r="AA27" i="2"/>
  <c r="W27" i="2"/>
  <c r="O27" i="2"/>
  <c r="AA26" i="2"/>
  <c r="W26" i="2"/>
  <c r="O26" i="2"/>
  <c r="K26" i="2"/>
  <c r="K27" i="2" s="1"/>
  <c r="AA25" i="2"/>
  <c r="W25" i="2"/>
  <c r="O25" i="2"/>
  <c r="K25" i="2"/>
  <c r="AA24" i="2"/>
  <c r="W24" i="2"/>
  <c r="O24" i="2"/>
  <c r="AA23" i="2"/>
  <c r="W23" i="2"/>
  <c r="O23" i="2"/>
  <c r="AA19" i="2"/>
  <c r="W19" i="2"/>
  <c r="O19" i="2"/>
  <c r="N62" i="1"/>
  <c r="M62" i="1"/>
  <c r="L62" i="1"/>
  <c r="K62" i="1"/>
  <c r="J62" i="1"/>
  <c r="W61" i="1"/>
  <c r="O61" i="1"/>
  <c r="AA60" i="1"/>
  <c r="W60" i="1"/>
  <c r="O60" i="1"/>
  <c r="AA59" i="1"/>
  <c r="W59" i="1"/>
  <c r="O59" i="1"/>
  <c r="AA58" i="1"/>
  <c r="W58" i="1"/>
  <c r="O58" i="1"/>
  <c r="AA57" i="1"/>
  <c r="W57" i="1"/>
  <c r="O57" i="1"/>
  <c r="AA56" i="1"/>
  <c r="W56" i="1"/>
  <c r="O56" i="1"/>
  <c r="AA55" i="1"/>
  <c r="W55" i="1"/>
  <c r="O55" i="1"/>
  <c r="AA54" i="1"/>
  <c r="W54" i="1"/>
  <c r="O54" i="1"/>
  <c r="AA53" i="1"/>
  <c r="W53" i="1"/>
  <c r="O53" i="1"/>
  <c r="AA52" i="1"/>
  <c r="W52" i="1"/>
  <c r="O52" i="1"/>
  <c r="AA51" i="1"/>
  <c r="W51" i="1"/>
  <c r="O51" i="1"/>
  <c r="AA50" i="1"/>
  <c r="W50" i="1"/>
  <c r="O50" i="1"/>
  <c r="W48" i="1"/>
  <c r="O48" i="1"/>
  <c r="W47" i="1"/>
  <c r="O47" i="1"/>
  <c r="AA46" i="1"/>
  <c r="W46" i="1"/>
  <c r="O46" i="1"/>
  <c r="AA45" i="1"/>
  <c r="W45" i="1"/>
  <c r="O45" i="1"/>
  <c r="AA44" i="1"/>
  <c r="W44" i="1"/>
  <c r="O44" i="1"/>
  <c r="AA42" i="1"/>
  <c r="W42" i="1"/>
  <c r="O42" i="1"/>
  <c r="W40" i="1"/>
  <c r="O40" i="1"/>
  <c r="AA38" i="1"/>
  <c r="W38" i="1"/>
  <c r="O38" i="1"/>
  <c r="AA36" i="1"/>
  <c r="W36" i="1"/>
  <c r="AA35" i="1"/>
  <c r="W35" i="1"/>
  <c r="O35" i="1"/>
  <c r="AA34" i="1"/>
  <c r="W34" i="1"/>
  <c r="O34" i="1"/>
  <c r="AA33" i="1"/>
  <c r="W33" i="1"/>
  <c r="O33" i="1"/>
  <c r="AA32" i="1"/>
  <c r="W32" i="1"/>
  <c r="O32" i="1"/>
  <c r="AA31" i="1"/>
  <c r="W31" i="1"/>
  <c r="O31" i="1"/>
  <c r="AA30" i="1"/>
  <c r="W30" i="1"/>
  <c r="O30" i="1"/>
  <c r="AA29" i="1"/>
  <c r="W29" i="1"/>
  <c r="O29" i="1"/>
  <c r="AA28" i="1"/>
  <c r="W28" i="1"/>
  <c r="O28" i="1"/>
  <c r="K28" i="1"/>
  <c r="AA27" i="1"/>
  <c r="W27" i="1"/>
  <c r="O27" i="1"/>
  <c r="AA26" i="1"/>
  <c r="W26" i="1"/>
  <c r="O26" i="1"/>
  <c r="K26" i="1"/>
  <c r="AA25" i="1"/>
  <c r="W25" i="1"/>
  <c r="O25" i="1"/>
  <c r="AA24" i="1"/>
  <c r="W24" i="1"/>
  <c r="O24" i="1"/>
  <c r="AA23" i="1"/>
  <c r="W23" i="1"/>
  <c r="T23" i="1"/>
  <c r="O23" i="1"/>
  <c r="AA22" i="1"/>
  <c r="W22" i="1"/>
  <c r="T22" i="1"/>
  <c r="O22" i="1"/>
  <c r="O62" i="1" s="1"/>
  <c r="AA19" i="1"/>
  <c r="W19" i="1"/>
  <c r="W62" i="1" s="1"/>
  <c r="O19" i="1"/>
  <c r="W42" i="3" l="1"/>
  <c r="AA42" i="3"/>
  <c r="W48" i="3"/>
  <c r="O30" i="2"/>
  <c r="O83" i="2" s="1"/>
  <c r="W56" i="2"/>
  <c r="K83" i="2"/>
  <c r="W57" i="2"/>
  <c r="W83" i="2" l="1"/>
</calcChain>
</file>

<file path=xl/sharedStrings.xml><?xml version="1.0" encoding="utf-8"?>
<sst xmlns="http://schemas.openxmlformats.org/spreadsheetml/2006/main" count="549" uniqueCount="132">
  <si>
    <t>PPL Corporation</t>
  </si>
  <si>
    <t>Q4</t>
  </si>
  <si>
    <t>PPL Corp</t>
  </si>
  <si>
    <t>Recorded</t>
  </si>
  <si>
    <t>Q1</t>
  </si>
  <si>
    <t>ES</t>
  </si>
  <si>
    <t>Unrecorded</t>
  </si>
  <si>
    <t>Q2</t>
  </si>
  <si>
    <t>EU</t>
  </si>
  <si>
    <t>Q3</t>
  </si>
  <si>
    <t>Prior Year</t>
  </si>
  <si>
    <t>Prior Year Unrecorded</t>
  </si>
  <si>
    <t>Correcting Entry - Debit (Credit)</t>
  </si>
  <si>
    <t>In Dollars</t>
  </si>
  <si>
    <t>CY Amounts</t>
  </si>
  <si>
    <t>Prior Qtr</t>
  </si>
  <si>
    <t xml:space="preserve">Line No. </t>
  </si>
  <si>
    <t>Description of Error
(a)</t>
  </si>
  <si>
    <t>FERC Account Number
(b)</t>
  </si>
  <si>
    <t>Item Relates to Different Fiscal Year
(c)</t>
  </si>
  <si>
    <t>Period Identified
(d)</t>
  </si>
  <si>
    <t>Balance Sheet Line Item
(e)</t>
  </si>
  <si>
    <t>Income Statement Line Item
(f)</t>
  </si>
  <si>
    <t>Recorded or Unrecorded in Current Period
(g)</t>
  </si>
  <si>
    <t>Qtr Recorded
(h)</t>
  </si>
  <si>
    <t>Assets - Current
(i)</t>
  </si>
  <si>
    <t>Assets - Non-Current
(j)</t>
  </si>
  <si>
    <t>(Liabilities) - Current
(k)</t>
  </si>
  <si>
    <t>(Liabilities) - Non-Current
(l)</t>
  </si>
  <si>
    <t>Equity
(m)</t>
  </si>
  <si>
    <t>Total
(n)</t>
  </si>
  <si>
    <t>x
(o)</t>
  </si>
  <si>
    <t>Revenue
(p)</t>
  </si>
  <si>
    <t>Expense
(q)</t>
  </si>
  <si>
    <t xml:space="preserve"> Tax
(r) </t>
  </si>
  <si>
    <t>Revenue
(s)</t>
  </si>
  <si>
    <t>Expense
(t)</t>
  </si>
  <si>
    <t xml:space="preserve"> Tax
(u)</t>
  </si>
  <si>
    <t>YTD Understatement (Overstatement)
(v)</t>
  </si>
  <si>
    <t>Revenue
(w)</t>
  </si>
  <si>
    <t>Expense
(x)</t>
  </si>
  <si>
    <t xml:space="preserve"> Tax
(y)</t>
  </si>
  <si>
    <t>QTR Misstatement
(z)</t>
  </si>
  <si>
    <t>Person Responsible
(aa)</t>
  </si>
  <si>
    <t>Notes
(bb)</t>
  </si>
  <si>
    <t>RIE FERC Formula Rate interest</t>
  </si>
  <si>
    <t>No</t>
  </si>
  <si>
    <t>Regulatory assets current</t>
  </si>
  <si>
    <t>Other (Income) Expense - Flip signs from Workiva</t>
  </si>
  <si>
    <t xml:space="preserve">RIE FERC Formula Rate </t>
  </si>
  <si>
    <t>Utility Revenue</t>
  </si>
  <si>
    <t>RIE - joint seal retirements (as of 12/31/22)</t>
  </si>
  <si>
    <t>Yes</t>
  </si>
  <si>
    <t>Accumulated depreciation - regulated utility plant</t>
  </si>
  <si>
    <t>Regulated utility plant</t>
  </si>
  <si>
    <t>RIE - joint seal retirements (2023 portion)</t>
  </si>
  <si>
    <t xml:space="preserve">RIE - Transmission AR/AP Adjustment </t>
  </si>
  <si>
    <t>Accounts payable</t>
  </si>
  <si>
    <t>Accounts receivable - Customer</t>
  </si>
  <si>
    <t>RIE - Accounts Payable Adjustment (Gross up)</t>
  </si>
  <si>
    <t>Other noncurrent assets</t>
  </si>
  <si>
    <t>Tax impact not recorded on late RIE entry</t>
  </si>
  <si>
    <t>Deferred income tax liabilities noncurrent</t>
  </si>
  <si>
    <t>Tax</t>
  </si>
  <si>
    <t>Taxes accrued</t>
  </si>
  <si>
    <t>RI Inventory reserve</t>
  </si>
  <si>
    <t>Fuel, materials and supplies</t>
  </si>
  <si>
    <t>Ricardo Jaramillo</t>
  </si>
  <si>
    <t>O&amp;M</t>
  </si>
  <si>
    <t>RI Unrecorded Accrual</t>
  </si>
  <si>
    <t>Nonregulated Property Plant and Equipment</t>
  </si>
  <si>
    <t>INSERT ROWS ABOVE THIS LINE</t>
  </si>
  <si>
    <t>Misstatement - Balance Sheet Total</t>
  </si>
  <si>
    <t xml:space="preserve">
Revenue
(p)</t>
  </si>
  <si>
    <t xml:space="preserve"> Tax
(r)</t>
  </si>
  <si>
    <t>RIE Regulated PP&amp;E misclassified as non-regulated PP&amp;E</t>
  </si>
  <si>
    <t>Accumulated depreciation - nonregulated PPE</t>
  </si>
  <si>
    <t>RIE LT/ST lease liability reclass</t>
  </si>
  <si>
    <t>Other def. credits and noncurrent liabilities</t>
  </si>
  <si>
    <t>Other current liabilities</t>
  </si>
  <si>
    <t>Retirement of RIE Hopkinton substation</t>
  </si>
  <si>
    <t>Asset Accounting (existing issue at RIE acquisition)</t>
  </si>
  <si>
    <t>Retirement of RIE Bailey Brook substation</t>
  </si>
  <si>
    <t>RIE adjusted Renewable Energy Credits (REC) as part of the Long-Term Contracting for Renewable Energy Recovery (LTCRER) in January. This adjustment was recorded in May.</t>
  </si>
  <si>
    <t>DR45600
CR25400</t>
  </si>
  <si>
    <t>RIE Gas Contracts</t>
  </si>
  <si>
    <t xml:space="preserve">RIE Gas ISR Deferral </t>
  </si>
  <si>
    <t>Regulatory liabilities current</t>
  </si>
  <si>
    <t>RIE Gas ISR Deferral (pre-acquisition portion)</t>
  </si>
  <si>
    <t>RI-E NE ISO - Adjustment (prior quarters - topside in Q4)</t>
  </si>
  <si>
    <t>RI-E DAC System Pressure - Netting regulatory asset and liability accounts (as of 12/31/22)</t>
  </si>
  <si>
    <t>RI-E DAC System Pressure - Netting regulatory asset and liability accounts (2023: Q1-Q3)</t>
  </si>
  <si>
    <t>Item Relates to Different Fiscal Year
(d)</t>
  </si>
  <si>
    <t>Period Identified
(e)</t>
  </si>
  <si>
    <t>Balance Sheet Line Item
(f)</t>
  </si>
  <si>
    <t>Income Statement Line Item
(g)</t>
  </si>
  <si>
    <t>Recorded or Unrecorded in Current Period
(h)</t>
  </si>
  <si>
    <t>Qtr Recorded
(i)</t>
  </si>
  <si>
    <t>Assets - Current
(j)</t>
  </si>
  <si>
    <t>Assets - Non-Current
(k)</t>
  </si>
  <si>
    <t>(Liabilities) - Current
(l)</t>
  </si>
  <si>
    <t>(Liabilities) - Non-Current
(m)</t>
  </si>
  <si>
    <t>Equity
(n)</t>
  </si>
  <si>
    <t>Total
(o)</t>
  </si>
  <si>
    <t>x
(p)</t>
  </si>
  <si>
    <t>Revenue
(q)</t>
  </si>
  <si>
    <t>Expense
(r)</t>
  </si>
  <si>
    <t xml:space="preserve"> Tax
(s)</t>
  </si>
  <si>
    <t>Revenue
(t)</t>
  </si>
  <si>
    <t>Expense
(u)</t>
  </si>
  <si>
    <t xml:space="preserve"> Tax
(v)</t>
  </si>
  <si>
    <t>YTD Understatement (Overstatement)
(w)</t>
  </si>
  <si>
    <t>Revenue
(x)</t>
  </si>
  <si>
    <t>Expense
(y)</t>
  </si>
  <si>
    <t xml:space="preserve"> Tax
(z)</t>
  </si>
  <si>
    <t>QTR Misstatement
(aa)</t>
  </si>
  <si>
    <t>Person Responsible
(bb)</t>
  </si>
  <si>
    <t>Notes</t>
  </si>
  <si>
    <t>ESRI Electric and Gas PRJs "disambiguation"</t>
  </si>
  <si>
    <t>Construction work in progress</t>
  </si>
  <si>
    <t>IT</t>
  </si>
  <si>
    <t>Services Project Reclass EU to RI</t>
  </si>
  <si>
    <t>Ashley Picht</t>
  </si>
  <si>
    <t>Acounts receivable from affiliates</t>
  </si>
  <si>
    <t>Bad-debt reserve adjustment related to RI customer arreage forgiveness.  Impact of recoveries not fully accounted for in the arrearage forgiveness (included in the settlement agreement with the RIAG) amount recorded in September and October 2022.  As a result, there was an overaccrual in September that was reversed in October.</t>
  </si>
  <si>
    <t>914410900</t>
  </si>
  <si>
    <t>670415</t>
  </si>
  <si>
    <t>Penalty incurred for failing to achieve gas meter testing/meter change in 2022.  This penalty was indentified in Q1 2023 (01/17/2023) and it applies to performance for the 12-month period ending December 31, 2022.  The penalty gets “paid” in the DAC/ GRC, which happens in October or November.</t>
  </si>
  <si>
    <t>253 (potential)</t>
  </si>
  <si>
    <t>4263 (potential)</t>
  </si>
  <si>
    <t>Other (Income) Expense</t>
  </si>
  <si>
    <t>Rhode Island Invoice Accrual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</si>
</sst>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1" formatCode="_(* #,##0_);_(* \(#,##0\);_(* &quot;-&quot;_);_(@_)"/>
    <numFmt numFmtId="43" formatCode="_(* #,##0.00_);_(* \(#,##0.00\);_(* &quot;-&quot;??_);_(@_)"/>
    <numFmt numFmtId="164" formatCode="_(* #,##0_);_(* \(#,##0\);_(* &quot;-&quot;??_);_(@_)"/>
    <numFmt numFmtId="165" formatCode="_(* #,##0.0_);_(* \(#,##0.0\);_(* &quot;-&quot;??_);_(@_)"/>
  </numFmts>
  <fonts count="9" x14ac:knownFonts="1">
    <font>
      <sz val="11"/>
      <color theme="1"/>
      <name val="Calibri"/>
      <family val="2"/>
      <scheme val="minor"/>
    </font>
    <font>
      <sz val="11"/>
      <color theme="1"/>
      <name val="Calibri"/>
      <family val="2"/>
      <scheme val="minor"/>
    </font>
    <font>
      <sz val="11"/>
      <color theme="1"/>
      <name val="Calibri"/>
      <family val="2"/>
    </font>
    <font>
      <sz val="11"/>
      <color theme="1"/>
      <name val="Times New Roman"/>
    </font>
    <font>
      <b/>
      <sz val="14"/>
      <color theme="1"/>
      <name val="Times New Roman"/>
    </font>
    <font>
      <b/>
      <sz val="11"/>
      <color theme="1"/>
      <name val="Times New Roman"/>
    </font>
    <font>
      <sz val="11"/>
      <color rgb="FF0000FF"/>
      <name val="Times New Roman"/>
    </font>
    <font>
      <sz val="11"/>
      <name val="Times New Roman"/>
    </font>
    <font>
      <sz val="11"/>
      <color rgb="FF000000"/>
      <name val="Times New Roman"/>
    </font>
  </fonts>
  <fills count="6">
    <fill>
      <patternFill patternType="none"/>
    </fill>
    <fill>
      <patternFill patternType="gray125"/>
    </fill>
    <fill>
      <patternFill patternType="solid">
        <fgColor rgb="FF74ECFC"/>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2" tint="-0.249977111117893"/>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cellStyleXfs>
  <cellXfs count="67">
    <xf numFmtId="0" fontId="0" fillId="0" borderId="0" xfId="0"/>
    <xf numFmtId="0" fontId="3" fillId="0" borderId="0" xfId="0" applyFont="1" applyAlignment="1">
      <alignment horizontal="center"/>
    </xf>
    <xf numFmtId="0" fontId="4" fillId="0" borderId="0" xfId="0" applyFont="1"/>
    <xf numFmtId="0" fontId="4" fillId="0" borderId="0" xfId="0" applyFont="1" applyAlignment="1">
      <alignment horizontal="center"/>
    </xf>
    <xf numFmtId="0" fontId="4" fillId="2" borderId="0" xfId="0" applyFont="1" applyFill="1"/>
    <xf numFmtId="0" fontId="3" fillId="0" borderId="0" xfId="0" applyFont="1"/>
    <xf numFmtId="43" fontId="3" fillId="0" borderId="0" xfId="0" applyNumberFormat="1" applyFont="1"/>
    <xf numFmtId="0" fontId="5" fillId="0" borderId="0" xfId="0" applyFont="1" applyAlignment="1">
      <alignment horizontal="center"/>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4" xfId="0" applyFont="1" applyFill="1" applyBorder="1" applyAlignment="1">
      <alignment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applyAlignment="1">
      <alignment horizontal="center" wrapText="1"/>
    </xf>
    <xf numFmtId="164" fontId="3" fillId="0" borderId="0" xfId="1" applyNumberFormat="1" applyFont="1" applyBorder="1"/>
    <xf numFmtId="164" fontId="6" fillId="4" borderId="0" xfId="1" applyNumberFormat="1" applyFont="1" applyFill="1"/>
    <xf numFmtId="164" fontId="6" fillId="0" borderId="0" xfId="1" applyNumberFormat="1" applyFont="1" applyFill="1"/>
    <xf numFmtId="164" fontId="3" fillId="0" borderId="0" xfId="1" applyNumberFormat="1" applyFont="1" applyFill="1" applyBorder="1"/>
    <xf numFmtId="0" fontId="3" fillId="2" borderId="0" xfId="0" applyFont="1" applyFill="1" applyAlignment="1">
      <alignment horizontal="left" wrapText="1"/>
    </xf>
    <xf numFmtId="0" fontId="3" fillId="2" borderId="0" xfId="0" applyFont="1" applyFill="1" applyAlignment="1">
      <alignment horizontal="center" wrapText="1"/>
    </xf>
    <xf numFmtId="0" fontId="3" fillId="2" borderId="0" xfId="0" applyFont="1" applyFill="1"/>
    <xf numFmtId="164" fontId="3" fillId="2" borderId="0" xfId="1" applyNumberFormat="1" applyFont="1" applyFill="1" applyBorder="1"/>
    <xf numFmtId="164" fontId="6" fillId="2" borderId="0" xfId="1" applyNumberFormat="1" applyFont="1" applyFill="1"/>
    <xf numFmtId="43" fontId="3" fillId="0" borderId="0" xfId="1" applyFont="1" applyBorder="1"/>
    <xf numFmtId="0" fontId="3" fillId="0" borderId="0" xfId="3" applyFont="1" applyAlignment="1">
      <alignment horizontal="left"/>
    </xf>
    <xf numFmtId="8" fontId="3" fillId="0" borderId="0" xfId="0" applyNumberFormat="1" applyFont="1"/>
    <xf numFmtId="6" fontId="7" fillId="0" borderId="0" xfId="0" applyNumberFormat="1" applyFont="1"/>
    <xf numFmtId="164" fontId="3" fillId="0" borderId="0" xfId="1" applyNumberFormat="1" applyFont="1" applyFill="1"/>
    <xf numFmtId="164" fontId="3" fillId="0" borderId="0" xfId="0" applyNumberFormat="1" applyFont="1"/>
    <xf numFmtId="0" fontId="5" fillId="5" borderId="0" xfId="0" applyFont="1" applyFill="1"/>
    <xf numFmtId="0" fontId="5" fillId="5" borderId="0" xfId="0" applyFont="1" applyFill="1" applyAlignment="1">
      <alignment horizontal="center"/>
    </xf>
    <xf numFmtId="0" fontId="3" fillId="5" borderId="0" xfId="0" applyFont="1" applyFill="1"/>
    <xf numFmtId="164" fontId="3" fillId="5" borderId="4" xfId="1" applyNumberFormat="1" applyFont="1" applyFill="1" applyBorder="1"/>
    <xf numFmtId="0" fontId="3" fillId="5" borderId="4" xfId="0" applyFont="1" applyFill="1" applyBorder="1"/>
    <xf numFmtId="164" fontId="3" fillId="5" borderId="0" xfId="1" applyNumberFormat="1" applyFont="1" applyFill="1" applyBorder="1"/>
    <xf numFmtId="0" fontId="5" fillId="0" borderId="0" xfId="0" applyFont="1"/>
    <xf numFmtId="165" fontId="6" fillId="2" borderId="0" xfId="1" applyNumberFormat="1" applyFont="1" applyFill="1"/>
    <xf numFmtId="164" fontId="6" fillId="0" borderId="9" xfId="0" applyNumberFormat="1" applyFont="1" applyBorder="1"/>
    <xf numFmtId="165" fontId="3" fillId="0" borderId="0" xfId="1" applyNumberFormat="1" applyFont="1"/>
    <xf numFmtId="0" fontId="3" fillId="0" borderId="0" xfId="0" applyFont="1" applyAlignment="1">
      <alignment vertical="top" wrapText="1"/>
    </xf>
    <xf numFmtId="43" fontId="3" fillId="0" borderId="0" xfId="1" applyFont="1"/>
    <xf numFmtId="41" fontId="3" fillId="0" borderId="0" xfId="1" applyNumberFormat="1" applyFont="1" applyBorder="1"/>
    <xf numFmtId="41" fontId="6" fillId="4" borderId="0" xfId="1" applyNumberFormat="1" applyFont="1" applyFill="1"/>
    <xf numFmtId="41" fontId="3" fillId="0" borderId="0" xfId="0" applyNumberFormat="1" applyFont="1"/>
    <xf numFmtId="41" fontId="6" fillId="0" borderId="0" xfId="1" applyNumberFormat="1" applyFont="1" applyFill="1"/>
    <xf numFmtId="41" fontId="3" fillId="0" borderId="0" xfId="1" applyNumberFormat="1" applyFont="1" applyFill="1" applyBorder="1"/>
    <xf numFmtId="0" fontId="8" fillId="0" borderId="0" xfId="0" applyFont="1"/>
    <xf numFmtId="41" fontId="3" fillId="0" borderId="0" xfId="1" applyNumberFormat="1" applyFont="1" applyFill="1"/>
    <xf numFmtId="41" fontId="3" fillId="2" borderId="0" xfId="1" applyNumberFormat="1" applyFont="1" applyFill="1" applyBorder="1"/>
    <xf numFmtId="41" fontId="6" fillId="2" borderId="0" xfId="1" applyNumberFormat="1" applyFont="1" applyFill="1"/>
    <xf numFmtId="41" fontId="3" fillId="2" borderId="0" xfId="0" applyNumberFormat="1" applyFont="1" applyFill="1"/>
    <xf numFmtId="43" fontId="3" fillId="0" borderId="0" xfId="1" applyFont="1" applyFill="1" applyBorder="1"/>
    <xf numFmtId="164" fontId="3" fillId="0" borderId="0" xfId="1" applyNumberFormat="1" applyFont="1"/>
    <xf numFmtId="0" fontId="5" fillId="2" borderId="0" xfId="0" applyFont="1" applyFill="1" applyAlignment="1">
      <alignment horizontal="left" wrapText="1"/>
    </xf>
    <xf numFmtId="41" fontId="6" fillId="0" borderId="0" xfId="1" applyNumberFormat="1" applyFont="1"/>
    <xf numFmtId="164" fontId="6" fillId="0" borderId="0" xfId="1" applyNumberFormat="1" applyFont="1"/>
    <xf numFmtId="10" fontId="3" fillId="0" borderId="0" xfId="2" applyNumberFormat="1" applyFont="1"/>
    <xf numFmtId="0" fontId="5" fillId="0" borderId="0" xfId="0" applyFont="1" applyAlignment="1">
      <alignment horizontal="center"/>
    </xf>
    <xf numFmtId="0" fontId="5" fillId="3" borderId="1" xfId="0" applyFont="1" applyFill="1" applyBorder="1" applyAlignment="1">
      <alignment horizontal="center" wrapText="1"/>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4" xfId="0" applyFont="1" applyFill="1" applyBorder="1" applyAlignment="1">
      <alignment horizontal="center" wrapText="1"/>
    </xf>
    <xf numFmtId="0" fontId="5" fillId="3" borderId="6" xfId="0" applyFont="1" applyFill="1" applyBorder="1" applyAlignment="1">
      <alignment horizontal="center" wrapText="1"/>
    </xf>
    <xf numFmtId="49" fontId="3" fillId="0" borderId="0" xfId="4" applyNumberFormat="1" applyFont="1" applyAlignment="1">
      <alignment horizontal="left" vertical="top" wrapText="1"/>
    </xf>
    <xf numFmtId="0" fontId="3" fillId="0" borderId="0" xfId="0" applyFont="1" applyAlignment="1">
      <alignment horizontal="left" wrapText="1"/>
    </xf>
  </cellXfs>
  <cellStyles count="5">
    <cellStyle name="Comma" xfId="1" builtinId="3"/>
    <cellStyle name="Normal" xfId="0" builtinId="0"/>
    <cellStyle name="Normal 79" xfId="3" xr:uid="{8E65CE85-3262-4D28-B834-FEE82682AE4C}"/>
    <cellStyle name="Normal 80" xfId="4" xr:uid="{97DBF36C-5ED9-4841-86A7-88F177143DA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externalLink" Target="externalLinks/externalLink5.xml" Id="rId8" /><Relationship Type="http://schemas.openxmlformats.org/officeDocument/2006/relationships/externalLink" Target="externalLinks/externalLink10.xml" Id="rId13" /><Relationship Type="http://schemas.openxmlformats.org/officeDocument/2006/relationships/externalLink" Target="externalLinks/externalLink15.xml" Id="rId18" /><Relationship Type="http://schemas.openxmlformats.org/officeDocument/2006/relationships/styles" Target="styles.xml" Id="rId26" /><Relationship Type="http://schemas.openxmlformats.org/officeDocument/2006/relationships/worksheet" Target="worksheets/sheet3.xml" Id="rId3" /><Relationship Type="http://schemas.openxmlformats.org/officeDocument/2006/relationships/externalLink" Target="externalLinks/externalLink18.xml" Id="rId21" /><Relationship Type="http://schemas.openxmlformats.org/officeDocument/2006/relationships/externalLink" Target="externalLinks/externalLink4.xml" Id="rId7" /><Relationship Type="http://schemas.openxmlformats.org/officeDocument/2006/relationships/externalLink" Target="externalLinks/externalLink9.xml" Id="rId12" /><Relationship Type="http://schemas.openxmlformats.org/officeDocument/2006/relationships/externalLink" Target="externalLinks/externalLink14.xml" Id="rId17" /><Relationship Type="http://schemas.openxmlformats.org/officeDocument/2006/relationships/theme" Target="theme/theme1.xml" Id="rId25" /><Relationship Type="http://schemas.openxmlformats.org/officeDocument/2006/relationships/worksheet" Target="worksheets/sheet2.xml" Id="rId2" /><Relationship Type="http://schemas.openxmlformats.org/officeDocument/2006/relationships/externalLink" Target="externalLinks/externalLink13.xml" Id="rId16" /><Relationship Type="http://schemas.openxmlformats.org/officeDocument/2006/relationships/externalLink" Target="externalLinks/externalLink17.xml" Id="rId20" /><Relationship Type="http://schemas.openxmlformats.org/officeDocument/2006/relationships/customXml" Target="../customXml/item1.xml" Id="rId29" /><Relationship Type="http://schemas.openxmlformats.org/officeDocument/2006/relationships/worksheet" Target="worksheets/sheet1.xml" Id="rId1" /><Relationship Type="http://schemas.openxmlformats.org/officeDocument/2006/relationships/externalLink" Target="externalLinks/externalLink3.xml" Id="rId6" /><Relationship Type="http://schemas.openxmlformats.org/officeDocument/2006/relationships/externalLink" Target="externalLinks/externalLink8.xml" Id="rId11" /><Relationship Type="http://schemas.openxmlformats.org/officeDocument/2006/relationships/externalLink" Target="externalLinks/externalLink21.xml" Id="rId24" /><Relationship Type="http://schemas.openxmlformats.org/officeDocument/2006/relationships/customXml" Target="../customXml/item4.xml" Id="rId32" /><Relationship Type="http://schemas.openxmlformats.org/officeDocument/2006/relationships/externalLink" Target="externalLinks/externalLink2.xml" Id="rId5" /><Relationship Type="http://schemas.openxmlformats.org/officeDocument/2006/relationships/externalLink" Target="externalLinks/externalLink12.xml" Id="rId15" /><Relationship Type="http://schemas.openxmlformats.org/officeDocument/2006/relationships/externalLink" Target="externalLinks/externalLink20.xml" Id="rId23" /><Relationship Type="http://schemas.openxmlformats.org/officeDocument/2006/relationships/calcChain" Target="calcChain.xml" Id="rId28" /><Relationship Type="http://schemas.openxmlformats.org/officeDocument/2006/relationships/externalLink" Target="externalLinks/externalLink7.xml" Id="rId10" /><Relationship Type="http://schemas.openxmlformats.org/officeDocument/2006/relationships/externalLink" Target="externalLinks/externalLink16.xml" Id="rId19" /><Relationship Type="http://schemas.openxmlformats.org/officeDocument/2006/relationships/customXml" Target="../customXml/item3.xml" Id="rId31" /><Relationship Type="http://schemas.openxmlformats.org/officeDocument/2006/relationships/externalLink" Target="externalLinks/externalLink1.xml" Id="rId4" /><Relationship Type="http://schemas.openxmlformats.org/officeDocument/2006/relationships/externalLink" Target="externalLinks/externalLink6.xml" Id="rId9" /><Relationship Type="http://schemas.openxmlformats.org/officeDocument/2006/relationships/externalLink" Target="externalLinks/externalLink11.xml" Id="rId14" /><Relationship Type="http://schemas.openxmlformats.org/officeDocument/2006/relationships/externalLink" Target="externalLinks/externalLink19.xml" Id="rId22" /><Relationship Type="http://schemas.openxmlformats.org/officeDocument/2006/relationships/sharedStrings" Target="sharedStrings.xml" Id="rId27" /><Relationship Type="http://schemas.openxmlformats.org/officeDocument/2006/relationships/customXml" Target="../customXml/item2.xml" Id="rId30" /><Relationship Type="http://schemas.openxmlformats.org/officeDocument/2006/relationships/customXml" Target="/customXML/item5.xml" Id="imanage.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plcorp.sharepoint.com/CORPACCT/FINACCTG/Benefit_Plans_Confidential/2.%20Closing%20&amp;%20Other/Benefit%20JE's/2015/2015%20JEF027%201231%20-%20(Estimate)%20ICA%20Accrual.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pl.com\PPLCorp\Users\E172155\AppData\Local\Microsoft\Windows\Temporary%20Internet%20Files\Content.Outlook\RUJTO59R\ErrorCorrectingEntriesUSGAAPDec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pplcorp-my.sharepoint.com/Users/E172155/AppData/Local/Microsoft/Windows/Temporary%20Internet%20Files/Content.Outlook/RUJTO59R/ErrorCorrectingEntriesUSGAAPDec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pl.com\PPLCorp\Users\E168412\AppData\Local\Microsoft\Windows\Temporary%20Internet%20Files\Content.Outlook\U8FMOO3A\Moves%20122214%20ROUND%201%20MANIPULATE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pplcorp-my.sharepoint.com/Users/E168412/AppData/Local/Microsoft/Windows/Temporary%20Internet%20Files/Content.Outlook/U8FMOO3A/Moves%20122214%20ROUND%201%20MANIPULATE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en-file-4\financial\Restricted%20Stock\2000%20year%20en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pl.com\PPLCorp\Users\e02588\AppData\Local\Microsoft\Windows\Temporary%20Internet%20Files\Content.Outlook\UYBFVA9C\Employee%20Separation%20Tracking_Accounting_no%20links_10%207%2014%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pplcorp-my.sharepoint.com/Users/e02588/AppData/Local/Microsoft/Windows/Temporary%20Internet%20Files/Content.Outlook/UYBFVA9C/Employee%20Separation%20Tracking_Accounting_no%20links_10%207%2014%20(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pl.com\PPLCorp\Users\e02588\AppData\Local\Microsoft\Windows\Temporary%20Internet%20Files\Content.Outlook\UYBFVA9C\Employee%20Separation%20Tracking_Accounting_no%20links_11%205%201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pplcorp-my.sharepoint.com/Users/e02588/AppData/Local/Microsoft/Windows/Temporary%20Internet%20Files/Content.Outlook/UYBFVA9C/Employee%20Separation%20Tracking_Accounting_no%20links_11%205%201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pplcorp.sharepoint.com/CORPACCT/FINACCTG/Benefit_Plans_Confidential/2.%20Closing%20&amp;%20Other/Benefit%20JE's/2015/2015%20JEF343%200331%20-%20(5)%20Separated%20EE%20variable%20and%20ICA(salary%20grande%2010%20to%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l.com\PPLCorp\New%20folder\New%20Folder\Energy%20Supply%20%20HRIS_DAV_MCP_COSTS.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pl.com\PPLCorp\Users\E166550\AppData\Local\Microsoft\Windows\Temporary%20Internet%20Files\OLKAFE\March%202011%20Accounts%20Payable%20Manual%20Accrual%20of%20Invoices%20Report_(WEST_30749902_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pplcorp-my.sharepoint.com/Users/E166550/AppData/Local/Microsoft/Windows/Temporary%20Internet%20Files/OLKAFE/March%202011%20Accounts%20Payable%20Manual%20Accrual%20of%20Invoices%20Report_(WEST_30749902_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plcorp-my.sharepoint.com/New%20folder/New%20Folder/Energy%20Supply%20%20HRIS_DAV_MCP_COS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l.com\PPLCorp\Users\E172155\AppData\Local\Microsoft\Windows\Temporary%20Internet%20Files\Content.Outlook\RUJTO59R\February_OGC%20Accrual%20Unbil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pplcorp-my.sharepoint.com/Users/E172155/AppData/Local/Microsoft/Windows/Temporary%20Internet%20Files/Content.Outlook/RUJTO59R/February_OGC%20Accrual%20Unbil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pl.com\PPLCorp\CORPACCT\FINACCTG\Benefit_Plans_Confidential\3.%20Secure\Incentive%20Cash%20Awards%20RS272\2015\2015%20Update%20Phase%20Out%20Employee%20Names%20@%201-6-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plcorp-my.sharepoint.com/CORPACCT/FINACCTG/Benefit_Plans_Confidential/3.%20Secure/Incentive%20Cash%20Awards%20RS272/2015/2015%20Update%20Phase%20Out%20Employee%20Names%20@%201-6-1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pl.com\PPLCorp\CORPACCT\FINACCTG\Benefit_Plans_Confidential\6.%20PPL%20EU\2014%200630%20IBEW%20Pension%20Window%20Calcs%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pplcorp-my.sharepoint.com/CORPACCT/FINACCTG/Benefit_Plans_Confidential/6.%20PPL%20EU/2014%200630%20IBEW%20Pension%20Window%20Calc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ES ICA"/>
      <sheetName val="JEF027 EUL"/>
      <sheetName val="Detail"/>
      <sheetName val="GL prior to JE"/>
      <sheetName val="Query Criteria"/>
      <sheetName val="Projects"/>
      <sheetName val="JIC"/>
    </sheetNames>
    <sheetDataSet>
      <sheetData sheetId="0" refreshError="1"/>
      <sheetData sheetId="1" refreshError="1"/>
      <sheetData sheetId="2"/>
      <sheetData sheetId="3"/>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ity Thresholds"/>
      <sheetName val="OLD Materiality Thresholds"/>
      <sheetName val="Summary"/>
      <sheetName val="Entries"/>
      <sheetName val="Descriptions"/>
      <sheetName val="Comments"/>
      <sheetName val="GFOCSchedule"/>
      <sheetName val="EAM Summary"/>
      <sheetName val="RetainedEarningsChecks"/>
      <sheetName val="DatesForDropDownLists"/>
      <sheetName val="FinancialStatementLineItems"/>
      <sheetName val="Other and prev recorded"/>
      <sheetName val="Sheri's Co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ity Thresholds"/>
      <sheetName val="OLD Materiality Thresholds"/>
      <sheetName val="Summary"/>
      <sheetName val="Entries"/>
      <sheetName val="Descriptions"/>
      <sheetName val="Comments"/>
      <sheetName val="GFOCSchedule"/>
      <sheetName val="EAM Summary"/>
      <sheetName val="RetainedEarningsChecks"/>
      <sheetName val="DatesForDropDownLists"/>
      <sheetName val="FinancialStatementLineItems"/>
      <sheetName val="Other and prev recorded"/>
      <sheetName val="Sheri's Co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data detail"/>
      <sheetName val="Sheet1"/>
      <sheetName val="rcdept"/>
      <sheetName val="hrpr"/>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data detail"/>
      <sheetName val="Sheet1"/>
      <sheetName val="rcdept"/>
      <sheetName val="hrpr"/>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Energy Supply"/>
      <sheetName val="2000 year end"/>
    </sheetNames>
    <sheetDataSet>
      <sheetData sheetId="0" refreshError="1"/>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5.14"/>
      <sheetName val="Sheet1"/>
    </sheetNames>
    <sheetDataSet>
      <sheetData sheetId="0"/>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5.14"/>
      <sheetName val="Sheet1"/>
    </sheetNames>
    <sheetDataSet>
      <sheetData sheetId="0"/>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sheetName val="Projects"/>
      <sheetName val="Severance Paid"/>
      <sheetName val="Cobra Paid"/>
      <sheetName val="VP Attainments"/>
      <sheetName val="SRV Co Supply Support"/>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RIS_DAV_MCP_COSTS"/>
      <sheetName val="Sheet2"/>
      <sheetName val="Sheet1"/>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orm"/>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orm"/>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RIS_DAV_MCP_COSTS"/>
      <sheetName val="Sheet2"/>
      <sheetName val="Sheet1"/>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ana"/>
      <sheetName val="Susquehanna Roseland"/>
      <sheetName val="&lt; $10K"/>
      <sheetName val="&gt; $10K"/>
      <sheetName val="Form"/>
      <sheetName val="Sheet1"/>
      <sheetName val="Colstrip"/>
      <sheetName val="CCN Lookup"/>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ana"/>
      <sheetName val="Susquehanna Roseland"/>
      <sheetName val="&lt; $10K"/>
      <sheetName val="&gt; $10K"/>
      <sheetName val="Form"/>
      <sheetName val="Sheet1"/>
      <sheetName val="Colstrip"/>
      <sheetName val="CCN Lookup"/>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 Summary"/>
      <sheetName val="journal entry"/>
      <sheetName val="Prog line sorts"/>
      <sheetName val="sheet1"/>
      <sheetName val="Sheet2"/>
      <sheetName val="Sheet3"/>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 Summary"/>
      <sheetName val="journal entry"/>
      <sheetName val="Prog line sorts"/>
      <sheetName val="sheet1"/>
      <sheetName val="Sheet2"/>
      <sheetName val="Sheet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8F971-1A75-4C6D-B31B-C4A880037793}">
  <sheetPr>
    <pageSetUpPr fitToPage="1"/>
  </sheetPr>
  <dimension ref="A1:AN68"/>
  <sheetViews>
    <sheetView tabSelected="1" zoomScale="60" zoomScaleNormal="60" workbookViewId="0">
      <pane ySplit="18" topLeftCell="A19" activePane="bottomLeft" state="frozen"/>
      <selection activeCell="G51" sqref="G51"/>
      <selection pane="bottomLeft" activeCell="D45" sqref="D45"/>
    </sheetView>
  </sheetViews>
  <sheetFormatPr defaultColWidth="9.15234375" defaultRowHeight="15" customHeight="1" outlineLevelRow="1" x14ac:dyDescent="0.35"/>
  <cols>
    <col min="1" max="1" width="9.15234375" style="1"/>
    <col min="2" max="2" width="62.53515625" style="5" customWidth="1"/>
    <col min="3" max="3" width="12.84375" style="1" bestFit="1" customWidth="1"/>
    <col min="4" max="4" width="15" style="1" customWidth="1"/>
    <col min="5" max="5" width="12.15234375" style="5" customWidth="1"/>
    <col min="6" max="6" width="46.4609375" style="5" bestFit="1" customWidth="1"/>
    <col min="7" max="7" width="26.4609375" style="5" customWidth="1"/>
    <col min="8" max="8" width="17.69140625" style="5" customWidth="1"/>
    <col min="9" max="9" width="20.69140625" style="5" bestFit="1" customWidth="1"/>
    <col min="10" max="10" width="16" style="5" bestFit="1" customWidth="1"/>
    <col min="11" max="11" width="15.53515625" style="5" bestFit="1" customWidth="1"/>
    <col min="12" max="12" width="17.4609375" style="5" bestFit="1" customWidth="1"/>
    <col min="13" max="13" width="18.4609375" style="5" customWidth="1"/>
    <col min="14" max="14" width="23.69140625" style="5" customWidth="1"/>
    <col min="15" max="15" width="27" style="5" customWidth="1"/>
    <col min="16" max="16" width="3.53515625" style="5" customWidth="1"/>
    <col min="17" max="17" width="15.84375" style="5" bestFit="1" customWidth="1"/>
    <col min="18" max="18" width="15.84375" style="5" customWidth="1"/>
    <col min="19" max="19" width="12.53515625" style="5" customWidth="1"/>
    <col min="20" max="20" width="13" style="5" customWidth="1"/>
    <col min="21" max="21" width="14.23046875" style="5" customWidth="1"/>
    <col min="22" max="22" width="12.53515625" style="5" bestFit="1" customWidth="1"/>
    <col min="23" max="23" width="16.4609375" style="5" customWidth="1"/>
    <col min="24" max="24" width="12.84375" style="5" customWidth="1"/>
    <col min="25" max="25" width="13.15234375" style="5" customWidth="1"/>
    <col min="26" max="26" width="10.23046875" style="5" customWidth="1"/>
    <col min="27" max="27" width="15.53515625" style="5" customWidth="1"/>
    <col min="28" max="29" width="41" style="5" customWidth="1"/>
    <col min="30" max="30" width="32.15234375" style="5" bestFit="1" customWidth="1"/>
    <col min="31" max="16384" width="9.15234375" style="5"/>
  </cols>
  <sheetData>
    <row r="1" spans="2:27" ht="17.600000000000001" x14ac:dyDescent="0.4">
      <c r="B1" s="2" t="s">
        <v>0</v>
      </c>
      <c r="C1" s="3"/>
      <c r="D1" s="3"/>
      <c r="E1" s="2"/>
      <c r="F1" s="4" t="s">
        <v>1</v>
      </c>
      <c r="L1" s="6"/>
      <c r="X1" s="59"/>
      <c r="Y1" s="59"/>
      <c r="Z1" s="59"/>
      <c r="AA1" s="59"/>
    </row>
    <row r="3" spans="2:27" ht="14.15" hidden="1" outlineLevel="1" x14ac:dyDescent="0.35">
      <c r="B3" s="5" t="s">
        <v>2</v>
      </c>
      <c r="H3" s="5" t="s">
        <v>3</v>
      </c>
      <c r="I3" s="5" t="s">
        <v>4</v>
      </c>
      <c r="J3" s="5" t="s">
        <v>4</v>
      </c>
    </row>
    <row r="4" spans="2:27" ht="14.15" hidden="1" outlineLevel="1" x14ac:dyDescent="0.35">
      <c r="B4" s="5" t="s">
        <v>5</v>
      </c>
      <c r="H4" s="5" t="s">
        <v>6</v>
      </c>
      <c r="I4" s="5" t="s">
        <v>7</v>
      </c>
      <c r="J4" s="5" t="s">
        <v>7</v>
      </c>
    </row>
    <row r="5" spans="2:27" ht="14.15" hidden="1" outlineLevel="1" x14ac:dyDescent="0.35">
      <c r="B5" s="5" t="s">
        <v>8</v>
      </c>
      <c r="I5" s="5" t="s">
        <v>9</v>
      </c>
      <c r="J5" s="5" t="s">
        <v>9</v>
      </c>
    </row>
    <row r="6" spans="2:27" ht="14.15" hidden="1" outlineLevel="1" x14ac:dyDescent="0.35">
      <c r="I6" s="5" t="s">
        <v>1</v>
      </c>
      <c r="J6" s="5" t="s">
        <v>1</v>
      </c>
    </row>
    <row r="7" spans="2:27" ht="14.15" hidden="1" outlineLevel="1" x14ac:dyDescent="0.35">
      <c r="I7" s="5" t="s">
        <v>6</v>
      </c>
      <c r="J7" s="5" t="s">
        <v>10</v>
      </c>
    </row>
    <row r="8" spans="2:27" ht="14.15" hidden="1" outlineLevel="1" x14ac:dyDescent="0.35">
      <c r="I8" s="5" t="s">
        <v>11</v>
      </c>
    </row>
    <row r="9" spans="2:27" ht="14.15" hidden="1" outlineLevel="1" x14ac:dyDescent="0.35"/>
    <row r="10" spans="2:27" ht="14.15" hidden="1" outlineLevel="1" x14ac:dyDescent="0.35"/>
    <row r="11" spans="2:27" ht="14.15" hidden="1" outlineLevel="1" x14ac:dyDescent="0.35"/>
    <row r="12" spans="2:27" ht="14.15" hidden="1" outlineLevel="1" x14ac:dyDescent="0.35"/>
    <row r="13" spans="2:27" ht="14.15" hidden="1" outlineLevel="1" x14ac:dyDescent="0.35"/>
    <row r="14" spans="2:27" ht="14.15" hidden="1" outlineLevel="1" x14ac:dyDescent="0.35"/>
    <row r="15" spans="2:27" ht="14.15" hidden="1" outlineLevel="1" x14ac:dyDescent="0.35"/>
    <row r="16" spans="2:27" ht="14.15" collapsed="1" x14ac:dyDescent="0.35">
      <c r="B16" s="60" t="s">
        <v>12</v>
      </c>
      <c r="C16" s="61"/>
      <c r="D16" s="61"/>
      <c r="E16" s="61"/>
      <c r="F16" s="61"/>
      <c r="G16" s="61"/>
      <c r="H16" s="61"/>
      <c r="I16" s="61"/>
      <c r="J16" s="61"/>
      <c r="K16" s="61"/>
      <c r="L16" s="61"/>
      <c r="M16" s="61"/>
      <c r="N16" s="61"/>
      <c r="O16" s="61"/>
      <c r="P16" s="61"/>
      <c r="Q16" s="61"/>
      <c r="R16" s="61"/>
      <c r="S16" s="61"/>
      <c r="T16" s="61"/>
      <c r="U16" s="61"/>
      <c r="V16" s="61"/>
      <c r="W16" s="61"/>
      <c r="X16" s="61"/>
      <c r="Y16" s="61"/>
      <c r="Z16" s="61"/>
      <c r="AA16" s="8"/>
    </row>
    <row r="17" spans="1:40" ht="14.15" x14ac:dyDescent="0.35">
      <c r="B17" s="9"/>
      <c r="C17" s="9"/>
      <c r="D17" s="9"/>
      <c r="E17" s="9"/>
      <c r="F17" s="10" t="s">
        <v>13</v>
      </c>
      <c r="G17" s="9"/>
      <c r="H17" s="9"/>
      <c r="I17" s="9"/>
      <c r="J17" s="9"/>
      <c r="K17" s="9"/>
      <c r="L17" s="9"/>
      <c r="M17" s="9"/>
      <c r="N17" s="9"/>
      <c r="O17" s="9"/>
      <c r="P17" s="9"/>
      <c r="Q17" s="62" t="s">
        <v>14</v>
      </c>
      <c r="R17" s="63"/>
      <c r="S17" s="64"/>
      <c r="T17" s="62" t="s">
        <v>10</v>
      </c>
      <c r="U17" s="63"/>
      <c r="V17" s="64"/>
      <c r="W17" s="9"/>
      <c r="X17" s="62" t="s">
        <v>15</v>
      </c>
      <c r="Y17" s="63"/>
      <c r="Z17" s="64"/>
      <c r="AA17" s="11"/>
    </row>
    <row r="18" spans="1:40" ht="56.6" x14ac:dyDescent="0.35">
      <c r="A18" s="1" t="s">
        <v>16</v>
      </c>
      <c r="B18" s="11" t="s">
        <v>17</v>
      </c>
      <c r="C18" s="11" t="s">
        <v>18</v>
      </c>
      <c r="D18" s="11" t="s">
        <v>19</v>
      </c>
      <c r="E18" s="11" t="s">
        <v>20</v>
      </c>
      <c r="F18" s="11" t="s">
        <v>21</v>
      </c>
      <c r="G18" s="11" t="s">
        <v>22</v>
      </c>
      <c r="H18" s="11" t="s">
        <v>23</v>
      </c>
      <c r="I18" s="11" t="s">
        <v>24</v>
      </c>
      <c r="J18" s="11" t="s">
        <v>25</v>
      </c>
      <c r="K18" s="11" t="s">
        <v>26</v>
      </c>
      <c r="L18" s="11" t="s">
        <v>27</v>
      </c>
      <c r="M18" s="11" t="s">
        <v>28</v>
      </c>
      <c r="N18" s="11" t="s">
        <v>29</v>
      </c>
      <c r="O18" s="11" t="s">
        <v>30</v>
      </c>
      <c r="P18" s="11" t="s">
        <v>31</v>
      </c>
      <c r="Q18" s="11" t="s">
        <v>32</v>
      </c>
      <c r="R18" s="11" t="s">
        <v>33</v>
      </c>
      <c r="S18" s="11" t="s">
        <v>34</v>
      </c>
      <c r="T18" s="11" t="s">
        <v>35</v>
      </c>
      <c r="U18" s="11" t="s">
        <v>36</v>
      </c>
      <c r="V18" s="11" t="s">
        <v>37</v>
      </c>
      <c r="W18" s="11" t="s">
        <v>38</v>
      </c>
      <c r="X18" s="11" t="s">
        <v>39</v>
      </c>
      <c r="Y18" s="11" t="s">
        <v>40</v>
      </c>
      <c r="Z18" s="11" t="s">
        <v>41</v>
      </c>
      <c r="AA18" s="12" t="s">
        <v>42</v>
      </c>
      <c r="AB18" s="12" t="s">
        <v>43</v>
      </c>
      <c r="AC18" s="12" t="s">
        <v>44</v>
      </c>
      <c r="AD18" s="13"/>
      <c r="AE18" s="13"/>
      <c r="AF18" s="13"/>
      <c r="AG18" s="13"/>
      <c r="AH18" s="13"/>
      <c r="AI18" s="13"/>
      <c r="AJ18" s="13"/>
      <c r="AK18" s="13"/>
      <c r="AL18" s="13"/>
      <c r="AM18" s="13"/>
      <c r="AN18" s="13"/>
    </row>
    <row r="19" spans="1:40" ht="14.15" x14ac:dyDescent="0.35">
      <c r="A19" s="1">
        <v>1</v>
      </c>
      <c r="B19" s="14"/>
      <c r="C19" s="15"/>
      <c r="D19" s="15"/>
      <c r="J19" s="16"/>
      <c r="K19" s="16"/>
      <c r="L19" s="16"/>
      <c r="M19" s="16"/>
      <c r="N19" s="16"/>
      <c r="O19" s="17">
        <f t="shared" ref="O19" si="0">+IF(H19="Recorded",0,SUM(J19:N19))</f>
        <v>0</v>
      </c>
      <c r="Q19" s="16"/>
      <c r="R19" s="16"/>
      <c r="S19" s="16"/>
      <c r="T19" s="16"/>
      <c r="U19" s="16"/>
      <c r="V19" s="16"/>
      <c r="W19" s="18">
        <f>IF(I19="Prior Year Unrecorded",SUM(Q19:S19),(-SUM(Q19:S19)+SUM(T19:V19)))</f>
        <v>0</v>
      </c>
      <c r="X19" s="19"/>
      <c r="Y19" s="19"/>
      <c r="Z19" s="19"/>
      <c r="AA19" s="18">
        <f>+IF(I19="unrecorded",-SUM(Q19:S19),+IF(I19=$F$1,+SUM(T19:V19))+IF(I19=$F$1,+SUM(X19:Z19)))</f>
        <v>0</v>
      </c>
    </row>
    <row r="20" spans="1:40" s="22" customFormat="1" ht="14.15" x14ac:dyDescent="0.35">
      <c r="A20" s="1">
        <v>2</v>
      </c>
      <c r="B20" s="20" t="s">
        <v>4</v>
      </c>
      <c r="C20" s="21"/>
      <c r="D20" s="21"/>
      <c r="J20" s="23"/>
      <c r="K20" s="23"/>
      <c r="L20" s="23"/>
      <c r="M20" s="23"/>
      <c r="N20" s="23"/>
      <c r="O20" s="24"/>
      <c r="Q20" s="23"/>
      <c r="R20" s="23"/>
      <c r="S20" s="23"/>
      <c r="T20" s="23"/>
      <c r="U20" s="23"/>
      <c r="V20" s="23"/>
      <c r="W20" s="24"/>
      <c r="X20" s="23"/>
      <c r="Y20" s="23"/>
      <c r="Z20" s="23"/>
      <c r="AA20" s="24"/>
      <c r="AC20" s="20"/>
    </row>
    <row r="21" spans="1:40" ht="14.15" x14ac:dyDescent="0.35">
      <c r="A21" s="1">
        <v>3</v>
      </c>
      <c r="B21" s="14"/>
      <c r="D21" s="15"/>
      <c r="J21" s="16"/>
      <c r="K21" s="16"/>
      <c r="L21" s="16"/>
      <c r="M21" s="16"/>
      <c r="N21" s="16"/>
      <c r="O21" s="17"/>
      <c r="Q21" s="16"/>
      <c r="R21" s="16"/>
      <c r="S21" s="16"/>
      <c r="T21" s="16"/>
      <c r="U21" s="16"/>
      <c r="V21" s="16"/>
      <c r="W21" s="18"/>
      <c r="X21" s="19"/>
      <c r="Y21" s="19"/>
      <c r="Z21" s="19"/>
      <c r="AA21" s="18"/>
      <c r="AC21" s="14"/>
    </row>
    <row r="22" spans="1:40" ht="14.15" x14ac:dyDescent="0.35">
      <c r="A22" s="1">
        <v>4</v>
      </c>
      <c r="B22" s="5" t="s">
        <v>45</v>
      </c>
      <c r="C22" s="1">
        <v>18254</v>
      </c>
      <c r="D22" s="15" t="s">
        <v>46</v>
      </c>
      <c r="E22" s="5" t="s">
        <v>1</v>
      </c>
      <c r="F22" s="5" t="s">
        <v>47</v>
      </c>
      <c r="G22" s="5" t="s">
        <v>48</v>
      </c>
      <c r="H22" s="5" t="s">
        <v>6</v>
      </c>
      <c r="I22" s="5" t="s">
        <v>11</v>
      </c>
      <c r="J22" s="16">
        <v>903177.988330864</v>
      </c>
      <c r="K22" s="16"/>
      <c r="L22" s="16"/>
      <c r="M22" s="16"/>
      <c r="N22" s="16"/>
      <c r="O22" s="44">
        <f t="shared" ref="O22:O61" si="1">+IF(H22="Recorded",0,SUM(J22:N22))</f>
        <v>903177.988330864</v>
      </c>
      <c r="P22" s="45"/>
      <c r="Q22" s="16"/>
      <c r="R22" s="16"/>
      <c r="S22" s="16"/>
      <c r="T22" s="16">
        <f>-J22</f>
        <v>-903177.988330864</v>
      </c>
      <c r="U22" s="16"/>
      <c r="V22" s="16"/>
      <c r="W22" s="46">
        <f t="shared" ref="W22:W38" si="2">IF(I22="Prior Year Unrecorded",SUM(Q22:S22),(-SUM(Q22:S22)+SUM(T22:V22)))</f>
        <v>0</v>
      </c>
      <c r="X22" s="47"/>
      <c r="Y22" s="19"/>
      <c r="Z22" s="19"/>
      <c r="AA22" s="18">
        <f t="shared" ref="AA22:AA24" si="3">+IF(I22="unrecorded",-SUM(Q22:S22),+IF(I22=$F$1,+SUM(T22:V22))+IF(I22=$F$1,+SUM(X22:Z22)))</f>
        <v>0</v>
      </c>
      <c r="AC22" s="14"/>
    </row>
    <row r="23" spans="1:40" ht="14.15" x14ac:dyDescent="0.35">
      <c r="A23" s="1">
        <v>5</v>
      </c>
      <c r="B23" s="5" t="s">
        <v>49</v>
      </c>
      <c r="C23" s="1">
        <v>18254</v>
      </c>
      <c r="D23" s="15" t="s">
        <v>46</v>
      </c>
      <c r="E23" s="5" t="s">
        <v>1</v>
      </c>
      <c r="F23" s="5" t="s">
        <v>47</v>
      </c>
      <c r="G23" s="5" t="s">
        <v>50</v>
      </c>
      <c r="H23" s="5" t="s">
        <v>6</v>
      </c>
      <c r="I23" s="5" t="s">
        <v>11</v>
      </c>
      <c r="J23" s="16">
        <v>155753.77958402038</v>
      </c>
      <c r="K23" s="16"/>
      <c r="L23" s="16"/>
      <c r="M23" s="16"/>
      <c r="N23" s="16"/>
      <c r="O23" s="44">
        <f t="shared" si="1"/>
        <v>155753.77958402038</v>
      </c>
      <c r="P23" s="45"/>
      <c r="Q23" s="16"/>
      <c r="R23" s="16"/>
      <c r="S23" s="16"/>
      <c r="T23" s="16">
        <f>-J23</f>
        <v>-155753.77958402038</v>
      </c>
      <c r="U23" s="16"/>
      <c r="V23" s="16"/>
      <c r="W23" s="46">
        <f t="shared" si="2"/>
        <v>0</v>
      </c>
      <c r="X23" s="47"/>
      <c r="Y23" s="19"/>
      <c r="Z23" s="19"/>
      <c r="AA23" s="18">
        <f t="shared" si="3"/>
        <v>0</v>
      </c>
      <c r="AC23" s="14"/>
    </row>
    <row r="24" spans="1:40" ht="14.15" x14ac:dyDescent="0.35">
      <c r="A24" s="1">
        <v>6</v>
      </c>
      <c r="D24" s="15"/>
      <c r="J24" s="16"/>
      <c r="K24" s="16"/>
      <c r="L24" s="16"/>
      <c r="M24" s="16"/>
      <c r="N24" s="16"/>
      <c r="O24" s="44">
        <f t="shared" si="1"/>
        <v>0</v>
      </c>
      <c r="P24" s="45"/>
      <c r="Q24" s="16"/>
      <c r="R24" s="16"/>
      <c r="S24" s="16"/>
      <c r="T24" s="16"/>
      <c r="U24" s="16"/>
      <c r="V24" s="16"/>
      <c r="W24" s="46">
        <f t="shared" si="2"/>
        <v>0</v>
      </c>
      <c r="X24" s="47"/>
      <c r="Y24" s="19"/>
      <c r="Z24" s="19"/>
      <c r="AA24" s="18">
        <f t="shared" si="3"/>
        <v>0</v>
      </c>
      <c r="AC24" s="14"/>
    </row>
    <row r="25" spans="1:40" ht="14.15" x14ac:dyDescent="0.35">
      <c r="A25" s="1">
        <v>7</v>
      </c>
      <c r="B25" s="14" t="s">
        <v>51</v>
      </c>
      <c r="D25" s="15" t="s">
        <v>52</v>
      </c>
      <c r="E25" s="5" t="s">
        <v>1</v>
      </c>
      <c r="F25" s="5" t="s">
        <v>53</v>
      </c>
      <c r="H25" s="5" t="s">
        <v>3</v>
      </c>
      <c r="I25" s="5" t="s">
        <v>11</v>
      </c>
      <c r="J25" s="25"/>
      <c r="K25" s="25">
        <v>29000000</v>
      </c>
      <c r="M25" s="25"/>
      <c r="N25" s="16"/>
      <c r="O25" s="17">
        <f t="shared" si="1"/>
        <v>0</v>
      </c>
      <c r="Q25" s="16"/>
      <c r="R25" s="16"/>
      <c r="S25" s="16"/>
      <c r="T25" s="16"/>
      <c r="U25" s="16"/>
      <c r="V25" s="16"/>
      <c r="W25" s="46">
        <f t="shared" si="2"/>
        <v>0</v>
      </c>
      <c r="X25" s="19"/>
      <c r="Y25" s="19"/>
      <c r="Z25" s="19"/>
      <c r="AA25" s="18">
        <f t="shared" ref="AA25:AA38" si="4">+IF(I25="unrecorded",-SUM(Q25:S25),+IF(I25=$F$1,+SUM(T25:V25))+IF(I25=$F$1,+SUM(X25:Z25)))</f>
        <v>0</v>
      </c>
      <c r="AC25" s="14"/>
    </row>
    <row r="26" spans="1:40" ht="14.15" x14ac:dyDescent="0.35">
      <c r="A26" s="1">
        <v>8</v>
      </c>
      <c r="B26" s="14" t="s">
        <v>51</v>
      </c>
      <c r="D26" s="15" t="s">
        <v>52</v>
      </c>
      <c r="E26" s="5" t="s">
        <v>1</v>
      </c>
      <c r="F26" s="5" t="s">
        <v>54</v>
      </c>
      <c r="H26" s="5" t="s">
        <v>3</v>
      </c>
      <c r="I26" s="5" t="s">
        <v>11</v>
      </c>
      <c r="J26" s="25"/>
      <c r="K26" s="25">
        <f>-K25</f>
        <v>-29000000</v>
      </c>
      <c r="M26" s="25"/>
      <c r="N26" s="16"/>
      <c r="O26" s="17">
        <f t="shared" si="1"/>
        <v>0</v>
      </c>
      <c r="Q26" s="16"/>
      <c r="R26" s="16"/>
      <c r="S26" s="16"/>
      <c r="T26" s="16"/>
      <c r="U26" s="16"/>
      <c r="V26" s="16"/>
      <c r="W26" s="46">
        <f t="shared" si="2"/>
        <v>0</v>
      </c>
      <c r="X26" s="19"/>
      <c r="Y26" s="19"/>
      <c r="Z26" s="19"/>
      <c r="AA26" s="18">
        <f t="shared" si="4"/>
        <v>0</v>
      </c>
      <c r="AC26" s="14"/>
    </row>
    <row r="27" spans="1:40" ht="14.15" x14ac:dyDescent="0.35">
      <c r="A27" s="1">
        <v>9</v>
      </c>
      <c r="B27" s="14" t="s">
        <v>55</v>
      </c>
      <c r="D27" s="15" t="s">
        <v>46</v>
      </c>
      <c r="E27" s="5" t="s">
        <v>1</v>
      </c>
      <c r="F27" s="5" t="s">
        <v>53</v>
      </c>
      <c r="H27" s="5" t="s">
        <v>3</v>
      </c>
      <c r="I27" s="5" t="s">
        <v>11</v>
      </c>
      <c r="J27" s="25"/>
      <c r="K27" s="25">
        <v>8000000</v>
      </c>
      <c r="M27" s="25"/>
      <c r="N27" s="16"/>
      <c r="O27" s="17">
        <f t="shared" si="1"/>
        <v>0</v>
      </c>
      <c r="Q27" s="16"/>
      <c r="R27" s="16"/>
      <c r="S27" s="16"/>
      <c r="T27" s="16"/>
      <c r="U27" s="16"/>
      <c r="V27" s="16"/>
      <c r="W27" s="46">
        <f t="shared" si="2"/>
        <v>0</v>
      </c>
      <c r="X27" s="19"/>
      <c r="Y27" s="19"/>
      <c r="Z27" s="19"/>
      <c r="AA27" s="18">
        <f t="shared" si="4"/>
        <v>0</v>
      </c>
      <c r="AC27" s="14"/>
    </row>
    <row r="28" spans="1:40" ht="14.15" x14ac:dyDescent="0.35">
      <c r="A28" s="1">
        <v>10</v>
      </c>
      <c r="B28" s="14" t="s">
        <v>55</v>
      </c>
      <c r="D28" s="15" t="s">
        <v>46</v>
      </c>
      <c r="E28" s="5" t="s">
        <v>1</v>
      </c>
      <c r="F28" s="5" t="s">
        <v>54</v>
      </c>
      <c r="H28" s="5" t="s">
        <v>3</v>
      </c>
      <c r="I28" s="5" t="s">
        <v>11</v>
      </c>
      <c r="J28" s="25"/>
      <c r="K28" s="25">
        <f>-K27</f>
        <v>-8000000</v>
      </c>
      <c r="M28" s="25"/>
      <c r="N28" s="16"/>
      <c r="O28" s="17">
        <f t="shared" si="1"/>
        <v>0</v>
      </c>
      <c r="Q28" s="16"/>
      <c r="R28" s="16"/>
      <c r="S28" s="16"/>
      <c r="T28" s="16"/>
      <c r="U28" s="16"/>
      <c r="V28" s="16"/>
      <c r="W28" s="46">
        <f t="shared" si="2"/>
        <v>0</v>
      </c>
      <c r="X28" s="19"/>
      <c r="Y28" s="19"/>
      <c r="Z28" s="19"/>
      <c r="AA28" s="18">
        <f t="shared" si="4"/>
        <v>0</v>
      </c>
      <c r="AC28" s="14"/>
    </row>
    <row r="29" spans="1:40" ht="14.15" x14ac:dyDescent="0.35">
      <c r="A29" s="1">
        <v>11</v>
      </c>
      <c r="B29" s="14"/>
      <c r="D29" s="15"/>
      <c r="J29" s="25"/>
      <c r="K29" s="25"/>
      <c r="M29" s="25"/>
      <c r="N29" s="16"/>
      <c r="O29" s="17">
        <f t="shared" si="1"/>
        <v>0</v>
      </c>
      <c r="Q29" s="16"/>
      <c r="R29" s="16"/>
      <c r="S29" s="16"/>
      <c r="T29" s="16"/>
      <c r="U29" s="16"/>
      <c r="V29" s="16"/>
      <c r="W29" s="46">
        <f t="shared" si="2"/>
        <v>0</v>
      </c>
      <c r="X29" s="19"/>
      <c r="Y29" s="19"/>
      <c r="Z29" s="19"/>
      <c r="AA29" s="18">
        <f t="shared" si="4"/>
        <v>0</v>
      </c>
      <c r="AC29" s="14"/>
    </row>
    <row r="30" spans="1:40" ht="14.15" x14ac:dyDescent="0.35">
      <c r="A30" s="1">
        <v>12</v>
      </c>
      <c r="B30" s="14" t="s">
        <v>56</v>
      </c>
      <c r="D30" s="15" t="s">
        <v>46</v>
      </c>
      <c r="E30" s="5" t="s">
        <v>1</v>
      </c>
      <c r="F30" s="5" t="s">
        <v>57</v>
      </c>
      <c r="H30" s="5" t="s">
        <v>3</v>
      </c>
      <c r="I30" s="5" t="s">
        <v>11</v>
      </c>
      <c r="J30" s="25"/>
      <c r="K30" s="25"/>
      <c r="L30" s="54">
        <v>20000000</v>
      </c>
      <c r="M30" s="25"/>
      <c r="N30" s="16"/>
      <c r="O30" s="17">
        <f t="shared" si="1"/>
        <v>0</v>
      </c>
      <c r="Q30" s="16"/>
      <c r="R30" s="16"/>
      <c r="S30" s="16"/>
      <c r="T30" s="16"/>
      <c r="U30" s="16"/>
      <c r="V30" s="16"/>
      <c r="W30" s="46">
        <f t="shared" si="2"/>
        <v>0</v>
      </c>
      <c r="X30" s="19"/>
      <c r="Y30" s="19"/>
      <c r="Z30" s="19"/>
      <c r="AA30" s="18">
        <f t="shared" si="4"/>
        <v>0</v>
      </c>
      <c r="AC30" s="14"/>
    </row>
    <row r="31" spans="1:40" ht="14.15" x14ac:dyDescent="0.35">
      <c r="A31" s="1">
        <v>13</v>
      </c>
      <c r="B31" s="14" t="s">
        <v>56</v>
      </c>
      <c r="D31" s="15" t="s">
        <v>46</v>
      </c>
      <c r="E31" s="5" t="s">
        <v>1</v>
      </c>
      <c r="F31" s="5" t="s">
        <v>58</v>
      </c>
      <c r="H31" s="5" t="s">
        <v>3</v>
      </c>
      <c r="I31" s="5" t="s">
        <v>11</v>
      </c>
      <c r="J31" s="25">
        <v>-20000000</v>
      </c>
      <c r="K31" s="25"/>
      <c r="M31" s="25"/>
      <c r="N31" s="16"/>
      <c r="O31" s="17">
        <f t="shared" si="1"/>
        <v>0</v>
      </c>
      <c r="Q31" s="16"/>
      <c r="R31" s="16"/>
      <c r="S31" s="16"/>
      <c r="T31" s="16"/>
      <c r="U31" s="16"/>
      <c r="V31" s="16"/>
      <c r="W31" s="46">
        <f t="shared" si="2"/>
        <v>0</v>
      </c>
      <c r="X31" s="19"/>
      <c r="Y31" s="19"/>
      <c r="Z31" s="19"/>
      <c r="AA31" s="18">
        <f t="shared" si="4"/>
        <v>0</v>
      </c>
      <c r="AC31" s="14"/>
    </row>
    <row r="32" spans="1:40" ht="14.15" x14ac:dyDescent="0.35">
      <c r="A32" s="1">
        <v>14</v>
      </c>
      <c r="B32" s="14"/>
      <c r="D32" s="15"/>
      <c r="J32" s="25"/>
      <c r="K32" s="25"/>
      <c r="M32" s="25"/>
      <c r="N32" s="16"/>
      <c r="O32" s="17">
        <f t="shared" si="1"/>
        <v>0</v>
      </c>
      <c r="Q32" s="16"/>
      <c r="R32" s="16"/>
      <c r="S32" s="16"/>
      <c r="T32" s="16"/>
      <c r="U32" s="16"/>
      <c r="V32" s="16"/>
      <c r="W32" s="46">
        <f t="shared" si="2"/>
        <v>0</v>
      </c>
      <c r="X32" s="19"/>
      <c r="Y32" s="19"/>
      <c r="Z32" s="19"/>
      <c r="AA32" s="18">
        <f t="shared" si="4"/>
        <v>0</v>
      </c>
      <c r="AC32" s="14"/>
    </row>
    <row r="33" spans="1:29" ht="14.15" x14ac:dyDescent="0.35">
      <c r="A33" s="1">
        <v>15</v>
      </c>
      <c r="B33" s="14" t="s">
        <v>59</v>
      </c>
      <c r="D33" s="15" t="s">
        <v>52</v>
      </c>
      <c r="E33" s="5" t="s">
        <v>1</v>
      </c>
      <c r="F33" s="5" t="s">
        <v>57</v>
      </c>
      <c r="H33" s="5" t="s">
        <v>3</v>
      </c>
      <c r="I33" s="5" t="s">
        <v>11</v>
      </c>
      <c r="J33" s="25"/>
      <c r="K33" s="25"/>
      <c r="L33" s="42">
        <v>14000000</v>
      </c>
      <c r="M33" s="25"/>
      <c r="N33" s="16"/>
      <c r="O33" s="17">
        <f t="shared" si="1"/>
        <v>0</v>
      </c>
      <c r="Q33" s="16"/>
      <c r="R33" s="16"/>
      <c r="S33" s="16"/>
      <c r="T33" s="16"/>
      <c r="U33" s="16"/>
      <c r="V33" s="16"/>
      <c r="W33" s="46">
        <f t="shared" si="2"/>
        <v>0</v>
      </c>
      <c r="X33" s="19"/>
      <c r="Y33" s="19"/>
      <c r="Z33" s="19"/>
      <c r="AA33" s="18">
        <f t="shared" si="4"/>
        <v>0</v>
      </c>
      <c r="AC33" s="14"/>
    </row>
    <row r="34" spans="1:29" ht="14.15" x14ac:dyDescent="0.35">
      <c r="A34" s="1">
        <v>16</v>
      </c>
      <c r="B34" s="14" t="s">
        <v>59</v>
      </c>
      <c r="D34" s="15" t="s">
        <v>52</v>
      </c>
      <c r="E34" s="5" t="s">
        <v>1</v>
      </c>
      <c r="F34" s="5" t="s">
        <v>60</v>
      </c>
      <c r="H34" s="5" t="s">
        <v>3</v>
      </c>
      <c r="I34" s="5" t="s">
        <v>11</v>
      </c>
      <c r="J34" s="25"/>
      <c r="K34" s="25">
        <v>-14000000</v>
      </c>
      <c r="M34" s="25"/>
      <c r="N34" s="16"/>
      <c r="O34" s="17">
        <f t="shared" si="1"/>
        <v>0</v>
      </c>
      <c r="Q34" s="16"/>
      <c r="R34" s="16"/>
      <c r="S34" s="16"/>
      <c r="T34" s="16"/>
      <c r="U34" s="16"/>
      <c r="V34" s="16"/>
      <c r="W34" s="46">
        <f t="shared" si="2"/>
        <v>0</v>
      </c>
      <c r="X34" s="19"/>
      <c r="Y34" s="19"/>
      <c r="Z34" s="19"/>
      <c r="AA34" s="18">
        <f t="shared" si="4"/>
        <v>0</v>
      </c>
      <c r="AC34" s="14"/>
    </row>
    <row r="35" spans="1:29" ht="14.15" x14ac:dyDescent="0.35">
      <c r="A35" s="1">
        <v>17</v>
      </c>
      <c r="B35" s="14"/>
      <c r="D35" s="15"/>
      <c r="J35" s="25"/>
      <c r="K35" s="25"/>
      <c r="M35" s="25"/>
      <c r="N35" s="16"/>
      <c r="O35" s="17">
        <f t="shared" si="1"/>
        <v>0</v>
      </c>
      <c r="Q35" s="16"/>
      <c r="R35" s="16"/>
      <c r="S35" s="16"/>
      <c r="T35" s="16"/>
      <c r="U35" s="16"/>
      <c r="V35" s="16"/>
      <c r="W35" s="46">
        <f t="shared" si="2"/>
        <v>0</v>
      </c>
      <c r="X35" s="19"/>
      <c r="Y35" s="19"/>
      <c r="Z35" s="19"/>
      <c r="AA35" s="18">
        <f t="shared" si="4"/>
        <v>0</v>
      </c>
      <c r="AC35" s="14"/>
    </row>
    <row r="36" spans="1:29" ht="14.15" x14ac:dyDescent="0.35">
      <c r="A36" s="1">
        <v>18</v>
      </c>
      <c r="B36" s="14"/>
      <c r="D36" s="15"/>
      <c r="J36" s="25"/>
      <c r="K36" s="25"/>
      <c r="M36" s="42"/>
      <c r="N36" s="16"/>
      <c r="O36" s="17"/>
      <c r="Q36" s="16"/>
      <c r="R36" s="16"/>
      <c r="S36" s="16"/>
      <c r="T36" s="16"/>
      <c r="U36" s="16"/>
      <c r="V36" s="16"/>
      <c r="W36" s="46">
        <f t="shared" si="2"/>
        <v>0</v>
      </c>
      <c r="X36" s="19"/>
      <c r="Y36" s="19"/>
      <c r="Z36" s="19"/>
      <c r="AA36" s="18">
        <f t="shared" si="4"/>
        <v>0</v>
      </c>
      <c r="AC36" s="14"/>
    </row>
    <row r="37" spans="1:29" ht="14.15" x14ac:dyDescent="0.35">
      <c r="A37" s="1">
        <v>19</v>
      </c>
      <c r="B37" s="20" t="s">
        <v>7</v>
      </c>
      <c r="C37" s="21"/>
      <c r="D37" s="21"/>
      <c r="E37" s="22"/>
      <c r="F37" s="22"/>
      <c r="G37" s="22"/>
      <c r="H37" s="22"/>
      <c r="I37" s="22"/>
      <c r="J37" s="23"/>
      <c r="K37" s="23"/>
      <c r="L37" s="23"/>
      <c r="M37" s="23"/>
      <c r="N37" s="23"/>
      <c r="O37" s="24"/>
      <c r="P37" s="22"/>
      <c r="Q37" s="23"/>
      <c r="R37" s="23"/>
      <c r="S37" s="23"/>
      <c r="T37" s="23"/>
      <c r="U37" s="23"/>
      <c r="V37" s="23"/>
      <c r="W37" s="24"/>
      <c r="X37" s="23"/>
      <c r="Y37" s="23"/>
      <c r="Z37" s="23"/>
      <c r="AA37" s="24"/>
      <c r="AB37" s="22"/>
      <c r="AC37" s="20"/>
    </row>
    <row r="38" spans="1:29" ht="14.15" x14ac:dyDescent="0.35">
      <c r="A38" s="1">
        <v>20</v>
      </c>
      <c r="B38" s="14"/>
      <c r="D38" s="15"/>
      <c r="J38" s="25"/>
      <c r="K38" s="25"/>
      <c r="M38" s="25"/>
      <c r="N38" s="16"/>
      <c r="O38" s="17">
        <f t="shared" si="1"/>
        <v>0</v>
      </c>
      <c r="Q38" s="16"/>
      <c r="R38" s="16"/>
      <c r="S38" s="16"/>
      <c r="T38" s="16"/>
      <c r="U38" s="16"/>
      <c r="V38" s="16"/>
      <c r="W38" s="46">
        <f t="shared" si="2"/>
        <v>0</v>
      </c>
      <c r="X38" s="19"/>
      <c r="Y38" s="19"/>
      <c r="Z38" s="19"/>
      <c r="AA38" s="18">
        <f t="shared" si="4"/>
        <v>0</v>
      </c>
      <c r="AC38" s="14"/>
    </row>
    <row r="39" spans="1:29" ht="14.15" x14ac:dyDescent="0.35">
      <c r="A39" s="1">
        <v>21</v>
      </c>
      <c r="B39" s="14"/>
      <c r="D39" s="15"/>
      <c r="J39" s="25"/>
      <c r="K39" s="25"/>
      <c r="M39" s="25"/>
      <c r="N39" s="16"/>
      <c r="O39" s="17"/>
      <c r="Q39" s="16"/>
      <c r="R39" s="16"/>
      <c r="S39" s="16"/>
      <c r="T39" s="16"/>
      <c r="U39" s="16"/>
      <c r="V39" s="16"/>
      <c r="W39" s="18"/>
      <c r="X39" s="19"/>
      <c r="Y39" s="19"/>
      <c r="Z39" s="19"/>
      <c r="AA39" s="18"/>
      <c r="AC39" s="14"/>
    </row>
    <row r="40" spans="1:29" ht="14.15" x14ac:dyDescent="0.35">
      <c r="A40" s="1">
        <v>22</v>
      </c>
      <c r="B40" s="14"/>
      <c r="D40" s="15"/>
      <c r="J40" s="25"/>
      <c r="K40" s="25"/>
      <c r="M40" s="25"/>
      <c r="N40" s="16"/>
      <c r="O40" s="17">
        <f t="shared" ref="O40" si="5">+IF(H40="Recorded",0,SUM(J40:N40))</f>
        <v>0</v>
      </c>
      <c r="Q40" s="16"/>
      <c r="R40" s="16"/>
      <c r="S40" s="16"/>
      <c r="T40" s="16"/>
      <c r="U40" s="16"/>
      <c r="V40" s="16"/>
      <c r="W40" s="18">
        <f t="shared" ref="W40" si="6">IF(I40="Prior Year Unrecorded",SUM(Q40:S40),(-SUM(Q40:S40)+SUM(T40:V40)))</f>
        <v>0</v>
      </c>
      <c r="X40" s="19"/>
      <c r="Y40" s="19"/>
      <c r="Z40" s="19"/>
      <c r="AA40" s="18"/>
      <c r="AC40" s="14"/>
    </row>
    <row r="41" spans="1:29" ht="14.15" x14ac:dyDescent="0.35">
      <c r="A41" s="1">
        <v>23</v>
      </c>
      <c r="B41" s="55" t="s">
        <v>9</v>
      </c>
      <c r="C41" s="21"/>
      <c r="D41" s="21"/>
      <c r="E41" s="22"/>
      <c r="F41" s="22"/>
      <c r="G41" s="22"/>
      <c r="H41" s="22"/>
      <c r="I41" s="22"/>
      <c r="J41" s="23"/>
      <c r="K41" s="23"/>
      <c r="L41" s="23"/>
      <c r="M41" s="23"/>
      <c r="N41" s="23"/>
      <c r="O41" s="24"/>
      <c r="P41" s="22"/>
      <c r="Q41" s="23"/>
      <c r="R41" s="23"/>
      <c r="S41" s="23"/>
      <c r="T41" s="23"/>
      <c r="U41" s="23"/>
      <c r="V41" s="23"/>
      <c r="W41" s="24"/>
      <c r="X41" s="23"/>
      <c r="Y41" s="23"/>
      <c r="Z41" s="23"/>
      <c r="AA41" s="24"/>
      <c r="AB41" s="22"/>
      <c r="AC41" s="20"/>
    </row>
    <row r="42" spans="1:29" ht="14.15" x14ac:dyDescent="0.35">
      <c r="A42" s="1">
        <v>24</v>
      </c>
      <c r="B42" s="14"/>
      <c r="D42" s="15"/>
      <c r="J42" s="25"/>
      <c r="K42" s="25"/>
      <c r="M42" s="25"/>
      <c r="N42" s="16"/>
      <c r="O42" s="17">
        <f t="shared" ref="O42:O45" si="7">+IF(H42="Recorded",0,SUM(J42:N42))</f>
        <v>0</v>
      </c>
      <c r="Q42" s="16"/>
      <c r="R42" s="16"/>
      <c r="S42" s="16"/>
      <c r="T42" s="16"/>
      <c r="U42" s="16"/>
      <c r="V42" s="16"/>
      <c r="W42" s="18">
        <f t="shared" ref="W42:W45" si="8">IF(I42="Prior Year Unrecorded",SUM(Q42:S42),(-SUM(Q42:S42)+SUM(T42:V42)))</f>
        <v>0</v>
      </c>
      <c r="X42" s="19"/>
      <c r="Y42" s="19"/>
      <c r="Z42" s="19"/>
      <c r="AA42" s="18">
        <f t="shared" ref="AA42:AA45" si="9">+IF(I42="unrecorded",-SUM(Q42:S42),+IF(I42=$F$1,+SUM(T42:V42))+IF(I42=$F$1,+SUM(X42:Z42)))</f>
        <v>0</v>
      </c>
      <c r="AC42" s="14"/>
    </row>
    <row r="43" spans="1:29" ht="14.15" x14ac:dyDescent="0.35">
      <c r="A43" s="1">
        <v>25</v>
      </c>
      <c r="B43" s="48"/>
      <c r="D43" s="15"/>
      <c r="J43" s="42"/>
      <c r="K43" s="42"/>
      <c r="M43" s="42"/>
      <c r="N43" s="54"/>
      <c r="O43" s="17"/>
      <c r="Q43" s="54"/>
      <c r="R43" s="54"/>
      <c r="S43" s="54"/>
      <c r="T43" s="54"/>
      <c r="U43" s="54"/>
      <c r="V43" s="54"/>
      <c r="W43" s="56"/>
      <c r="X43" s="54"/>
      <c r="Y43" s="54"/>
      <c r="Z43" s="54"/>
      <c r="AA43" s="57"/>
      <c r="AC43" s="14"/>
    </row>
    <row r="44" spans="1:29" ht="14.15" x14ac:dyDescent="0.35">
      <c r="A44" s="1">
        <v>26</v>
      </c>
      <c r="B44" s="48" t="s">
        <v>61</v>
      </c>
      <c r="C44" s="1">
        <v>190</v>
      </c>
      <c r="D44" s="15" t="s">
        <v>46</v>
      </c>
      <c r="E44" s="5" t="s">
        <v>9</v>
      </c>
      <c r="F44" s="5" t="s">
        <v>62</v>
      </c>
      <c r="H44" s="5" t="s">
        <v>6</v>
      </c>
      <c r="I44" s="5" t="s">
        <v>6</v>
      </c>
      <c r="J44" s="42"/>
      <c r="K44" s="42"/>
      <c r="M44" s="42">
        <v>-2200000</v>
      </c>
      <c r="N44" s="54"/>
      <c r="O44" s="17">
        <f>+IF(H44="Recorded",0,SUM(J44:N44))</f>
        <v>-2200000</v>
      </c>
      <c r="Q44" s="54"/>
      <c r="R44" s="54"/>
      <c r="S44" s="54"/>
      <c r="T44" s="54"/>
      <c r="U44" s="54"/>
      <c r="V44" s="54"/>
      <c r="W44" s="57">
        <f>IF(I44="Prior Year Unrecorded",SUM(Q44:S44),(-SUM(Q44:S44)+SUM(T44:V44)))</f>
        <v>0</v>
      </c>
      <c r="X44" s="54"/>
      <c r="Y44" s="54"/>
      <c r="Z44" s="54"/>
      <c r="AA44" s="57">
        <f>+IF(I44="unrecorded",-SUM(Q44:S44),+IF(I44=$F$1,+SUM(T44:V44))+IF(I44=$F$1,+SUM(X44:Z44)))</f>
        <v>0</v>
      </c>
      <c r="AB44" s="5" t="s">
        <v>63</v>
      </c>
      <c r="AC44" s="14"/>
    </row>
    <row r="45" spans="1:29" ht="14.15" x14ac:dyDescent="0.35">
      <c r="A45" s="1">
        <v>27</v>
      </c>
      <c r="B45" s="48" t="s">
        <v>61</v>
      </c>
      <c r="C45" s="1">
        <v>283</v>
      </c>
      <c r="D45" s="15" t="s">
        <v>46</v>
      </c>
      <c r="E45" s="5" t="s">
        <v>9</v>
      </c>
      <c r="F45" s="5" t="s">
        <v>62</v>
      </c>
      <c r="H45" s="5" t="s">
        <v>6</v>
      </c>
      <c r="I45" s="5" t="s">
        <v>6</v>
      </c>
      <c r="J45" s="25"/>
      <c r="K45" s="25"/>
      <c r="M45" s="25">
        <v>300000</v>
      </c>
      <c r="N45" s="16"/>
      <c r="O45" s="17">
        <f t="shared" si="7"/>
        <v>300000</v>
      </c>
      <c r="Q45" s="16"/>
      <c r="R45" s="16"/>
      <c r="S45" s="16"/>
      <c r="T45" s="16"/>
      <c r="U45" s="16"/>
      <c r="V45" s="16"/>
      <c r="W45" s="18">
        <f t="shared" si="8"/>
        <v>0</v>
      </c>
      <c r="X45" s="19"/>
      <c r="Y45" s="19"/>
      <c r="Z45" s="19"/>
      <c r="AA45" s="18">
        <f t="shared" si="9"/>
        <v>0</v>
      </c>
      <c r="AB45" s="5" t="s">
        <v>63</v>
      </c>
      <c r="AC45" s="14"/>
    </row>
    <row r="46" spans="1:29" ht="14.15" x14ac:dyDescent="0.35">
      <c r="A46" s="1">
        <v>28</v>
      </c>
      <c r="B46" s="48" t="s">
        <v>61</v>
      </c>
      <c r="C46" s="1">
        <v>236</v>
      </c>
      <c r="D46" s="15" t="s">
        <v>46</v>
      </c>
      <c r="E46" s="5" t="s">
        <v>9</v>
      </c>
      <c r="F46" s="5" t="s">
        <v>64</v>
      </c>
      <c r="H46" s="5" t="s">
        <v>6</v>
      </c>
      <c r="I46" s="5" t="s">
        <v>6</v>
      </c>
      <c r="J46" s="25"/>
      <c r="K46" s="25"/>
      <c r="L46" s="42">
        <v>1900000</v>
      </c>
      <c r="M46" s="25"/>
      <c r="N46" s="16"/>
      <c r="O46" s="17">
        <f>+IF(H46="Recorded",0,SUM(J46:N46))</f>
        <v>1900000</v>
      </c>
      <c r="Q46" s="16"/>
      <c r="R46" s="16"/>
      <c r="S46" s="16"/>
      <c r="T46" s="16"/>
      <c r="U46" s="16"/>
      <c r="V46" s="16"/>
      <c r="W46" s="18">
        <f>IF(I46="Prior Year Unrecorded",SUM(Q46:S46),(-SUM(Q46:S46)+SUM(T46:V46)))</f>
        <v>0</v>
      </c>
      <c r="X46" s="19"/>
      <c r="Y46" s="19"/>
      <c r="Z46" s="19"/>
      <c r="AA46" s="18">
        <f>+IF(I46="unrecorded",-SUM(Q46:S46),+IF(I46=$F$1,+SUM(T46:V46))+IF(I46=$F$1,+SUM(X46:Z46)))</f>
        <v>0</v>
      </c>
      <c r="AB46" s="5" t="s">
        <v>63</v>
      </c>
      <c r="AC46" s="14"/>
    </row>
    <row r="47" spans="1:29" ht="14.15" x14ac:dyDescent="0.35">
      <c r="A47" s="1">
        <v>29</v>
      </c>
      <c r="B47" s="48"/>
      <c r="D47" s="15"/>
      <c r="J47" s="25"/>
      <c r="K47" s="25"/>
      <c r="M47" s="25"/>
      <c r="N47" s="16"/>
      <c r="O47" s="17">
        <f t="shared" ref="O47:O60" si="10">+IF(H47="Recorded",0,SUM(J47:N47))</f>
        <v>0</v>
      </c>
      <c r="Q47" s="16"/>
      <c r="R47" s="16"/>
      <c r="S47" s="16"/>
      <c r="T47" s="16"/>
      <c r="U47" s="16"/>
      <c r="V47" s="16"/>
      <c r="W47" s="18">
        <f t="shared" ref="W47:W61" si="11">IF(I47="Prior Year Unrecorded",SUM(Q47:S47),(-SUM(Q47:S47)+SUM(T47:V47)))</f>
        <v>0</v>
      </c>
      <c r="X47" s="19"/>
      <c r="Y47" s="19"/>
      <c r="Z47" s="19"/>
      <c r="AA47" s="18"/>
      <c r="AC47" s="14"/>
    </row>
    <row r="48" spans="1:29" ht="14.15" x14ac:dyDescent="0.35">
      <c r="A48" s="1">
        <v>30</v>
      </c>
      <c r="B48" s="48"/>
      <c r="D48" s="15"/>
      <c r="J48" s="25"/>
      <c r="K48" s="25"/>
      <c r="M48" s="25"/>
      <c r="N48" s="16"/>
      <c r="O48" s="17">
        <f t="shared" si="10"/>
        <v>0</v>
      </c>
      <c r="Q48" s="16"/>
      <c r="R48" s="16"/>
      <c r="S48" s="16"/>
      <c r="T48" s="16"/>
      <c r="U48" s="16"/>
      <c r="V48" s="16"/>
      <c r="W48" s="18">
        <f t="shared" si="11"/>
        <v>0</v>
      </c>
      <c r="X48" s="19"/>
      <c r="Y48" s="19"/>
      <c r="Z48" s="19"/>
      <c r="AA48" s="18"/>
      <c r="AC48" s="14"/>
    </row>
    <row r="49" spans="1:29" ht="14.15" x14ac:dyDescent="0.35">
      <c r="A49" s="1">
        <v>31</v>
      </c>
      <c r="B49" s="55" t="s">
        <v>1</v>
      </c>
      <c r="C49" s="21"/>
      <c r="D49" s="21"/>
      <c r="E49" s="22"/>
      <c r="F49" s="22"/>
      <c r="G49" s="22"/>
      <c r="H49" s="22"/>
      <c r="I49" s="22"/>
      <c r="J49" s="23"/>
      <c r="K49" s="23"/>
      <c r="L49" s="23"/>
      <c r="M49" s="23"/>
      <c r="N49" s="23"/>
      <c r="O49" s="24"/>
      <c r="P49" s="22"/>
      <c r="Q49" s="23"/>
      <c r="R49" s="23"/>
      <c r="S49" s="23"/>
      <c r="T49" s="23"/>
      <c r="U49" s="23"/>
      <c r="V49" s="23"/>
      <c r="W49" s="24"/>
      <c r="X49" s="23"/>
      <c r="Y49" s="23"/>
      <c r="Z49" s="23"/>
      <c r="AA49" s="24"/>
      <c r="AB49" s="22"/>
      <c r="AC49" s="20"/>
    </row>
    <row r="50" spans="1:29" ht="14.15" x14ac:dyDescent="0.35">
      <c r="A50" s="1">
        <v>32</v>
      </c>
      <c r="B50" s="48"/>
      <c r="D50" s="15"/>
      <c r="J50" s="25"/>
      <c r="K50" s="25"/>
      <c r="M50" s="25"/>
      <c r="N50" s="16"/>
      <c r="O50" s="17">
        <f t="shared" si="10"/>
        <v>0</v>
      </c>
      <c r="Q50" s="16"/>
      <c r="R50" s="16"/>
      <c r="S50" s="16"/>
      <c r="T50" s="16"/>
      <c r="U50" s="16"/>
      <c r="V50" s="16"/>
      <c r="W50" s="18">
        <f t="shared" si="11"/>
        <v>0</v>
      </c>
      <c r="X50" s="19"/>
      <c r="Y50" s="19"/>
      <c r="Z50" s="19"/>
      <c r="AA50" s="18">
        <f t="shared" ref="AA50:AA54" si="12">+IF(I50="unrecorded",-SUM(Q50:S50),+IF(I50=$F$1,+SUM(T50:V50))+IF(I50=$F$1,+SUM(X50:Z50)))</f>
        <v>0</v>
      </c>
      <c r="AC50" s="14"/>
    </row>
    <row r="51" spans="1:29" ht="14.15" x14ac:dyDescent="0.35">
      <c r="A51" s="1">
        <v>33</v>
      </c>
      <c r="B51" s="48" t="s">
        <v>65</v>
      </c>
      <c r="C51" s="1">
        <v>15431</v>
      </c>
      <c r="D51" s="15" t="s">
        <v>52</v>
      </c>
      <c r="E51" s="5" t="s">
        <v>1</v>
      </c>
      <c r="F51" s="5" t="s">
        <v>66</v>
      </c>
      <c r="H51" s="5" t="s">
        <v>3</v>
      </c>
      <c r="J51" s="25">
        <v>696078</v>
      </c>
      <c r="K51" s="25"/>
      <c r="M51" s="25"/>
      <c r="N51" s="16"/>
      <c r="O51" s="17">
        <f t="shared" si="10"/>
        <v>0</v>
      </c>
      <c r="Q51" s="16"/>
      <c r="R51" s="16"/>
      <c r="S51" s="16"/>
      <c r="T51" s="16"/>
      <c r="U51" s="16"/>
      <c r="V51" s="16"/>
      <c r="W51" s="18">
        <f t="shared" si="11"/>
        <v>0</v>
      </c>
      <c r="X51" s="19"/>
      <c r="Y51" s="19"/>
      <c r="Z51" s="19"/>
      <c r="AA51" s="18">
        <f t="shared" si="12"/>
        <v>0</v>
      </c>
      <c r="AB51" s="5" t="s">
        <v>67</v>
      </c>
      <c r="AC51" s="14"/>
    </row>
    <row r="52" spans="1:29" ht="14.15" x14ac:dyDescent="0.35">
      <c r="A52" s="1">
        <v>34</v>
      </c>
      <c r="B52" s="48" t="s">
        <v>65</v>
      </c>
      <c r="C52" s="1">
        <v>59326</v>
      </c>
      <c r="D52" s="15" t="s">
        <v>52</v>
      </c>
      <c r="E52" s="5" t="s">
        <v>1</v>
      </c>
      <c r="G52" s="5" t="s">
        <v>68</v>
      </c>
      <c r="H52" s="5" t="s">
        <v>3</v>
      </c>
      <c r="J52" s="25"/>
      <c r="K52" s="25"/>
      <c r="M52" s="25"/>
      <c r="N52" s="16"/>
      <c r="O52" s="17">
        <f t="shared" si="10"/>
        <v>0</v>
      </c>
      <c r="Q52" s="16"/>
      <c r="R52" s="16"/>
      <c r="S52" s="16"/>
      <c r="T52" s="16"/>
      <c r="U52" s="16"/>
      <c r="V52" s="16"/>
      <c r="W52" s="18">
        <f t="shared" si="11"/>
        <v>0</v>
      </c>
      <c r="X52" s="19"/>
      <c r="Y52" s="19">
        <v>-696078</v>
      </c>
      <c r="Z52" s="19"/>
      <c r="AA52" s="18">
        <f t="shared" si="12"/>
        <v>0</v>
      </c>
      <c r="AB52" s="5" t="s">
        <v>67</v>
      </c>
      <c r="AC52" s="14"/>
    </row>
    <row r="53" spans="1:29" ht="14.15" x14ac:dyDescent="0.35">
      <c r="A53" s="1">
        <v>35</v>
      </c>
      <c r="B53" s="48"/>
      <c r="D53" s="15"/>
      <c r="J53" s="25"/>
      <c r="K53" s="25"/>
      <c r="M53" s="25"/>
      <c r="N53" s="16"/>
      <c r="O53" s="17">
        <f t="shared" si="10"/>
        <v>0</v>
      </c>
      <c r="Q53" s="16"/>
      <c r="R53" s="16"/>
      <c r="S53" s="16"/>
      <c r="T53" s="16"/>
      <c r="U53" s="16"/>
      <c r="V53" s="16"/>
      <c r="W53" s="18">
        <f t="shared" si="11"/>
        <v>0</v>
      </c>
      <c r="X53" s="19"/>
      <c r="Y53" s="19"/>
      <c r="Z53" s="19"/>
      <c r="AA53" s="18">
        <f t="shared" si="12"/>
        <v>0</v>
      </c>
      <c r="AC53" s="14"/>
    </row>
    <row r="54" spans="1:29" ht="14.15" x14ac:dyDescent="0.35">
      <c r="A54" s="1">
        <v>36</v>
      </c>
      <c r="B54" s="48" t="s">
        <v>69</v>
      </c>
      <c r="C54" s="1">
        <v>10711</v>
      </c>
      <c r="D54" s="15" t="s">
        <v>46</v>
      </c>
      <c r="E54" s="5" t="s">
        <v>1</v>
      </c>
      <c r="F54" s="5" t="s">
        <v>70</v>
      </c>
      <c r="H54" s="5" t="s">
        <v>6</v>
      </c>
      <c r="K54" s="25">
        <v>459347</v>
      </c>
      <c r="M54" s="25"/>
      <c r="N54" s="16"/>
      <c r="O54" s="17">
        <f t="shared" si="10"/>
        <v>459347</v>
      </c>
      <c r="Q54" s="16"/>
      <c r="R54" s="16"/>
      <c r="S54" s="16"/>
      <c r="T54" s="16"/>
      <c r="U54" s="16"/>
      <c r="V54" s="16"/>
      <c r="W54" s="18">
        <f t="shared" si="11"/>
        <v>0</v>
      </c>
      <c r="X54" s="19"/>
      <c r="Y54" s="19"/>
      <c r="Z54" s="19"/>
      <c r="AA54" s="18">
        <f t="shared" si="12"/>
        <v>0</v>
      </c>
      <c r="AB54" s="5" t="s">
        <v>67</v>
      </c>
      <c r="AC54" s="14"/>
    </row>
    <row r="55" spans="1:29" ht="14.15" x14ac:dyDescent="0.35">
      <c r="A55" s="1">
        <v>37</v>
      </c>
      <c r="B55" s="48" t="s">
        <v>69</v>
      </c>
      <c r="C55" s="1">
        <v>23212</v>
      </c>
      <c r="D55" s="15" t="s">
        <v>46</v>
      </c>
      <c r="E55" s="5" t="s">
        <v>1</v>
      </c>
      <c r="F55" s="5" t="s">
        <v>57</v>
      </c>
      <c r="H55" s="5" t="s">
        <v>6</v>
      </c>
      <c r="J55" s="25"/>
      <c r="K55" s="25"/>
      <c r="L55" s="25">
        <v>-459347</v>
      </c>
      <c r="M55" s="25"/>
      <c r="N55" s="16"/>
      <c r="O55" s="17">
        <f t="shared" si="10"/>
        <v>-459347</v>
      </c>
      <c r="Q55" s="16"/>
      <c r="R55" s="16"/>
      <c r="S55" s="16"/>
      <c r="T55" s="16"/>
      <c r="U55" s="16"/>
      <c r="V55" s="16"/>
      <c r="W55" s="18">
        <f t="shared" si="11"/>
        <v>0</v>
      </c>
      <c r="X55" s="19"/>
      <c r="Y55" s="19"/>
      <c r="Z55" s="19"/>
      <c r="AA55" s="18">
        <f>+IF(I55="unrecorded",-SUM(Q55:S55),+IF(I55=$F$1,+SUM(T55:V55))+IF(I55=$F$1,+SUM(X55:Z55)))</f>
        <v>0</v>
      </c>
      <c r="AB55" s="5" t="s">
        <v>67</v>
      </c>
      <c r="AC55" s="14"/>
    </row>
    <row r="56" spans="1:29" ht="14.15" x14ac:dyDescent="0.35">
      <c r="A56" s="1">
        <v>38</v>
      </c>
      <c r="B56" s="48"/>
      <c r="D56" s="15"/>
      <c r="J56" s="25"/>
      <c r="K56" s="25"/>
      <c r="L56" s="25"/>
      <c r="M56" s="25"/>
      <c r="N56" s="16"/>
      <c r="O56" s="17">
        <f t="shared" si="10"/>
        <v>0</v>
      </c>
      <c r="Q56" s="16"/>
      <c r="R56" s="16"/>
      <c r="S56" s="16"/>
      <c r="T56" s="16"/>
      <c r="U56" s="16"/>
      <c r="V56" s="16"/>
      <c r="W56" s="18">
        <f t="shared" si="11"/>
        <v>0</v>
      </c>
      <c r="X56" s="19"/>
      <c r="Y56" s="19"/>
      <c r="Z56" s="19"/>
      <c r="AA56" s="18">
        <f t="shared" ref="AA56:AA59" si="13">+IF(I56="unrecorded",-SUM(Q56:S56),+IF(I56=$F$1,+SUM(T56:V56))+IF(I56=$F$1,+SUM(X56:Z56)))</f>
        <v>0</v>
      </c>
      <c r="AC56" s="14"/>
    </row>
    <row r="57" spans="1:29" ht="14.15" x14ac:dyDescent="0.35">
      <c r="A57" s="1">
        <v>39</v>
      </c>
      <c r="B57" s="48"/>
      <c r="D57" s="15"/>
      <c r="J57" s="25"/>
      <c r="K57" s="25"/>
      <c r="L57" s="25"/>
      <c r="M57" s="25"/>
      <c r="N57" s="16"/>
      <c r="O57" s="17">
        <f t="shared" si="10"/>
        <v>0</v>
      </c>
      <c r="Q57" s="16"/>
      <c r="R57" s="16"/>
      <c r="S57" s="16"/>
      <c r="T57" s="16"/>
      <c r="U57" s="16"/>
      <c r="V57" s="16"/>
      <c r="W57" s="18">
        <f t="shared" si="11"/>
        <v>0</v>
      </c>
      <c r="X57" s="19"/>
      <c r="Y57" s="19"/>
      <c r="Z57" s="19"/>
      <c r="AA57" s="18">
        <f t="shared" si="13"/>
        <v>0</v>
      </c>
      <c r="AC57" s="14"/>
    </row>
    <row r="58" spans="1:29" ht="14.15" x14ac:dyDescent="0.35">
      <c r="A58" s="1">
        <v>40</v>
      </c>
      <c r="B58" s="48"/>
      <c r="D58" s="15"/>
      <c r="J58" s="25"/>
      <c r="K58" s="25"/>
      <c r="L58" s="25"/>
      <c r="M58" s="25"/>
      <c r="N58" s="16"/>
      <c r="O58" s="17">
        <f t="shared" si="10"/>
        <v>0</v>
      </c>
      <c r="Q58" s="16"/>
      <c r="R58" s="16"/>
      <c r="S58" s="16"/>
      <c r="T58" s="16"/>
      <c r="U58" s="16"/>
      <c r="V58" s="16"/>
      <c r="W58" s="18">
        <f t="shared" si="11"/>
        <v>0</v>
      </c>
      <c r="X58" s="19"/>
      <c r="Y58" s="19"/>
      <c r="Z58" s="19"/>
      <c r="AA58" s="18">
        <f t="shared" si="13"/>
        <v>0</v>
      </c>
      <c r="AC58" s="14"/>
    </row>
    <row r="59" spans="1:29" ht="14.15" x14ac:dyDescent="0.35">
      <c r="A59" s="1">
        <v>41</v>
      </c>
      <c r="B59" s="48"/>
      <c r="D59" s="15"/>
      <c r="J59" s="25"/>
      <c r="K59" s="25"/>
      <c r="L59" s="25"/>
      <c r="M59" s="25"/>
      <c r="N59" s="16"/>
      <c r="O59" s="17">
        <f t="shared" si="10"/>
        <v>0</v>
      </c>
      <c r="Q59" s="16"/>
      <c r="R59" s="16"/>
      <c r="S59" s="16"/>
      <c r="T59" s="16"/>
      <c r="U59" s="16"/>
      <c r="V59" s="16"/>
      <c r="W59" s="18">
        <f t="shared" si="11"/>
        <v>0</v>
      </c>
      <c r="X59" s="19"/>
      <c r="Y59" s="19"/>
      <c r="Z59" s="19"/>
      <c r="AA59" s="18">
        <f t="shared" si="13"/>
        <v>0</v>
      </c>
      <c r="AC59" s="14"/>
    </row>
    <row r="60" spans="1:29" ht="14.15" x14ac:dyDescent="0.35">
      <c r="A60" s="1">
        <v>42</v>
      </c>
      <c r="B60" s="14"/>
      <c r="D60" s="15"/>
      <c r="J60" s="25"/>
      <c r="K60" s="25"/>
      <c r="L60" s="25"/>
      <c r="M60" s="25"/>
      <c r="N60" s="16"/>
      <c r="O60" s="17">
        <f t="shared" si="10"/>
        <v>0</v>
      </c>
      <c r="Q60" s="16"/>
      <c r="R60" s="16"/>
      <c r="S60" s="16"/>
      <c r="T60" s="16"/>
      <c r="U60" s="16"/>
      <c r="V60" s="16"/>
      <c r="W60" s="18">
        <f t="shared" si="11"/>
        <v>0</v>
      </c>
      <c r="X60" s="19"/>
      <c r="Y60" s="19"/>
      <c r="Z60" s="19"/>
      <c r="AA60" s="18">
        <f t="shared" ref="AA60" si="14">+IF(I60="unrecorded",-SUM(Q60:S60),+IF(I60=$F$1,+SUM(T60:V60))+IF(I60=$F$1,+SUM(X60:Z60)))</f>
        <v>0</v>
      </c>
      <c r="AC60" s="14"/>
    </row>
    <row r="61" spans="1:29" ht="14.15" x14ac:dyDescent="0.35">
      <c r="A61" s="1">
        <v>43</v>
      </c>
      <c r="B61" s="31" t="s">
        <v>71</v>
      </c>
      <c r="C61" s="32"/>
      <c r="D61" s="32"/>
      <c r="E61" s="33"/>
      <c r="F61" s="33"/>
      <c r="G61" s="33"/>
      <c r="H61" s="33"/>
      <c r="I61" s="33"/>
      <c r="J61" s="34"/>
      <c r="K61" s="34"/>
      <c r="L61" s="34"/>
      <c r="M61" s="34"/>
      <c r="N61" s="34"/>
      <c r="O61" s="34">
        <f t="shared" si="1"/>
        <v>0</v>
      </c>
      <c r="P61" s="35"/>
      <c r="Q61" s="36"/>
      <c r="R61" s="36"/>
      <c r="S61" s="36"/>
      <c r="T61" s="36"/>
      <c r="U61" s="36"/>
      <c r="V61" s="36"/>
      <c r="W61" s="36">
        <f t="shared" si="11"/>
        <v>0</v>
      </c>
      <c r="X61" s="36"/>
      <c r="Y61" s="36"/>
      <c r="Z61" s="36"/>
      <c r="AA61" s="36"/>
      <c r="AB61" s="33"/>
    </row>
    <row r="62" spans="1:29" ht="14.15" x14ac:dyDescent="0.35">
      <c r="A62" s="1">
        <v>44</v>
      </c>
      <c r="B62" s="37" t="s">
        <v>72</v>
      </c>
      <c r="C62" s="7"/>
      <c r="D62" s="7"/>
      <c r="E62" s="37"/>
      <c r="F62" s="37"/>
      <c r="J62" s="38">
        <f t="shared" ref="J62:O62" si="15">SUMIF($H$19:$H$61,"Unrecorded",J19:J61)/1000000</f>
        <v>1.0589317679148842</v>
      </c>
      <c r="K62" s="38">
        <f t="shared" si="15"/>
        <v>0.45934700000000001</v>
      </c>
      <c r="L62" s="38">
        <f t="shared" si="15"/>
        <v>1.440653</v>
      </c>
      <c r="M62" s="38">
        <f t="shared" si="15"/>
        <v>-1.9</v>
      </c>
      <c r="N62" s="38">
        <f t="shared" si="15"/>
        <v>0</v>
      </c>
      <c r="O62" s="38">
        <f t="shared" si="15"/>
        <v>1.0589317679148842</v>
      </c>
      <c r="Q62" s="39"/>
      <c r="R62" s="39"/>
      <c r="S62" s="39"/>
      <c r="T62" s="39"/>
      <c r="U62" s="39"/>
      <c r="V62" s="39"/>
      <c r="W62" s="39">
        <f>SUM(W19:W61)</f>
        <v>0</v>
      </c>
      <c r="X62" s="39"/>
      <c r="Y62" s="39"/>
      <c r="Z62" s="39"/>
      <c r="AA62" s="18"/>
    </row>
    <row r="63" spans="1:29" ht="14.15" x14ac:dyDescent="0.35">
      <c r="I63" s="58"/>
      <c r="J63" s="40"/>
    </row>
    <row r="64" spans="1:29" ht="14.15" x14ac:dyDescent="0.35">
      <c r="J64" s="40"/>
    </row>
    <row r="65" spans="7:17" ht="14.15" x14ac:dyDescent="0.35">
      <c r="J65" s="16"/>
      <c r="K65" s="41"/>
      <c r="L65" s="41"/>
      <c r="M65" s="41"/>
      <c r="N65" s="41"/>
      <c r="O65" s="41"/>
      <c r="P65" s="41"/>
      <c r="Q65" s="41"/>
    </row>
    <row r="68" spans="7:17" ht="14.15" x14ac:dyDescent="0.35">
      <c r="G68" s="42"/>
    </row>
  </sheetData>
  <mergeCells count="5">
    <mergeCell ref="X1:AA1"/>
    <mergeCell ref="B16:Z16"/>
    <mergeCell ref="Q17:S17"/>
    <mergeCell ref="T17:V17"/>
    <mergeCell ref="X17:Z17"/>
  </mergeCells>
  <dataValidations count="11">
    <dataValidation type="list" allowBlank="1" showInputMessage="1" showErrorMessage="1" sqref="F57" xr:uid="{BA858866-8A41-4C97-8B99-F856D001027B}">
      <formula1>$G$51:$G$62</formula1>
    </dataValidation>
    <dataValidation type="list" allowBlank="1" showInputMessage="1" showErrorMessage="1" sqref="F50:F54 F44:F48" xr:uid="{B9281BA2-0733-4463-B6C2-D780093A195D}">
      <formula1>$G$60:$G$62</formula1>
    </dataValidation>
    <dataValidation type="list" allowBlank="1" showInputMessage="1" showErrorMessage="1" sqref="F22:F43 F49 F55:F56 F19:F20 G42:G48 G22:G36 G38:G40 G50:G57 F58:G61" xr:uid="{5E9915F2-605E-4990-865D-62ED0F9DE9E3}">
      <formula1>#REF!</formula1>
    </dataValidation>
    <dataValidation type="list" allowBlank="1" showInputMessage="1" showErrorMessage="1" sqref="H21:H36 H50:H61 H42:H48 H38:H40" xr:uid="{03E98083-1257-43F6-B7AD-B475E0AFA00F}">
      <formula1>$H$3:$H$4</formula1>
    </dataValidation>
    <dataValidation type="list" allowBlank="1" showInputMessage="1" showErrorMessage="1" sqref="E22:E36 I19:I61 E50:E60 E42:E48 E38:E40" xr:uid="{FFD22F10-F343-44D3-A7D6-AE278D9D583C}">
      <formula1>$I$3:$I$9</formula1>
    </dataValidation>
    <dataValidation type="list" allowBlank="1" showInputMessage="1" showErrorMessage="1" sqref="E19:E21 E49 E41 E37" xr:uid="{56E34E6F-81F7-4DC9-A387-57E970E5C7B6}">
      <formula1>$J$3:$J$8</formula1>
    </dataValidation>
    <dataValidation type="list" allowBlank="1" showInputMessage="1" showErrorMessage="1" sqref="G21" xr:uid="{5F3A2479-B68F-4828-845D-8CD6EE01E5FE}">
      <formula1>$G$230:$G$248</formula1>
    </dataValidation>
    <dataValidation type="list" allowBlank="1" showInputMessage="1" showErrorMessage="1" sqref="F21" xr:uid="{131ED1B3-E8C4-4F1E-8ADC-A371BAAAC1C3}">
      <formula1>$G$165:$G$220</formula1>
    </dataValidation>
    <dataValidation type="list" allowBlank="1" showInputMessage="1" showErrorMessage="1" sqref="H19:H20 H49 H41 H37" xr:uid="{D2E37A29-B990-4D5B-B89D-28F6B254990D}">
      <formula1>$H$4:$H$5</formula1>
    </dataValidation>
    <dataValidation type="list" allowBlank="1" showInputMessage="1" showErrorMessage="1" sqref="G19:G20 G49 G37 G41" xr:uid="{5E0B1316-000A-41C5-9C29-1BA81020D7B7}">
      <formula1>$G$95:$G$113</formula1>
    </dataValidation>
    <dataValidation type="list" allowBlank="1" showInputMessage="1" showErrorMessage="1" sqref="F1" xr:uid="{30585ADA-B2C1-4950-BB16-81FAC253C407}">
      <formula1>$I$3:$I$6</formula1>
    </dataValidation>
  </dataValidations>
  <pageMargins left="0.7" right="0.7" top="0.75" bottom="0.75" header="0.3" footer="0.3"/>
  <pageSetup paperSize="3" scale="37" fitToHeight="0" orientation="landscape" r:id="rId1"/>
  <headerFooter>
    <oddHeader>&amp;R&amp;"Times New Roman,Regular"The Narragansett Electric Company
d/b/a Rhode Island Energy
Docket No. 25-45-GE
Attachment PUC 1-46
Page &amp;P of &amp;N</oddHeader>
    <oddFooter>&amp;L_x000D_&amp;1#&amp;"Aptos"&amp;14&amp;K000000 Business Use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D8BBD-2FE9-4A27-AE73-82E72077B57F}">
  <sheetPr>
    <pageSetUpPr fitToPage="1"/>
  </sheetPr>
  <dimension ref="A1:AN88"/>
  <sheetViews>
    <sheetView zoomScaleNormal="100" workbookViewId="0">
      <pane ySplit="18" topLeftCell="A20" activePane="bottomLeft" state="frozen"/>
      <selection activeCell="D45" sqref="D45"/>
      <selection pane="bottomLeft" activeCell="D45" sqref="D45"/>
    </sheetView>
  </sheetViews>
  <sheetFormatPr defaultColWidth="9.15234375" defaultRowHeight="15" customHeight="1" outlineLevelRow="1" x14ac:dyDescent="0.35"/>
  <cols>
    <col min="1" max="1" width="9.15234375" style="5"/>
    <col min="2" max="2" width="86.15234375" style="5" customWidth="1"/>
    <col min="3" max="3" width="12.84375" style="1" bestFit="1" customWidth="1"/>
    <col min="4" max="4" width="15" style="1" customWidth="1"/>
    <col min="5" max="5" width="10.23046875" style="5" customWidth="1"/>
    <col min="6" max="6" width="49.84375" style="5" customWidth="1"/>
    <col min="7" max="7" width="51.4609375" style="5" customWidth="1"/>
    <col min="8" max="8" width="17.69140625" style="5" customWidth="1"/>
    <col min="9" max="9" width="20.69140625" style="5" bestFit="1" customWidth="1"/>
    <col min="10" max="10" width="16.69140625" style="5" customWidth="1"/>
    <col min="11" max="11" width="17.69140625" style="5" customWidth="1"/>
    <col min="12" max="12" width="16.53515625" style="5" bestFit="1" customWidth="1"/>
    <col min="13" max="13" width="18.4609375" style="5" customWidth="1"/>
    <col min="14" max="14" width="23.69140625" style="5" customWidth="1"/>
    <col min="15" max="15" width="27" style="5" customWidth="1"/>
    <col min="16" max="16" width="3.53515625" style="5" customWidth="1"/>
    <col min="17" max="17" width="15.84375" style="5" bestFit="1" customWidth="1"/>
    <col min="18" max="18" width="15.84375" style="5" customWidth="1"/>
    <col min="19" max="19" width="12.53515625" style="5" customWidth="1"/>
    <col min="20" max="20" width="13" style="5" customWidth="1"/>
    <col min="21" max="21" width="14.23046875" style="5" customWidth="1"/>
    <col min="22" max="22" width="10.23046875" style="5" bestFit="1" customWidth="1"/>
    <col min="23" max="23" width="16.4609375" style="5" customWidth="1"/>
    <col min="24" max="24" width="12.84375" style="5" customWidth="1"/>
    <col min="25" max="25" width="13.15234375" style="5" customWidth="1"/>
    <col min="26" max="26" width="10.23046875" style="5" customWidth="1"/>
    <col min="27" max="27" width="15.53515625" style="5" customWidth="1"/>
    <col min="28" max="29" width="41" style="5" customWidth="1"/>
    <col min="30" max="30" width="32.15234375" style="5" bestFit="1" customWidth="1"/>
    <col min="31" max="16384" width="9.15234375" style="5"/>
  </cols>
  <sheetData>
    <row r="1" spans="2:27" ht="17.600000000000001" x14ac:dyDescent="0.4">
      <c r="B1" s="2" t="s">
        <v>0</v>
      </c>
      <c r="C1" s="3"/>
      <c r="D1" s="3"/>
      <c r="E1" s="2"/>
      <c r="F1" s="4" t="s">
        <v>1</v>
      </c>
      <c r="L1" s="6"/>
      <c r="X1" s="59"/>
      <c r="Y1" s="59"/>
      <c r="Z1" s="59"/>
      <c r="AA1" s="59"/>
    </row>
    <row r="3" spans="2:27" ht="14.15" hidden="1" outlineLevel="1" x14ac:dyDescent="0.35">
      <c r="B3" s="5" t="s">
        <v>2</v>
      </c>
      <c r="H3" s="5" t="s">
        <v>3</v>
      </c>
      <c r="I3" s="5" t="s">
        <v>4</v>
      </c>
      <c r="J3" s="5" t="s">
        <v>4</v>
      </c>
    </row>
    <row r="4" spans="2:27" ht="14.15" hidden="1" outlineLevel="1" x14ac:dyDescent="0.35">
      <c r="B4" s="5" t="s">
        <v>5</v>
      </c>
      <c r="H4" s="5" t="s">
        <v>6</v>
      </c>
      <c r="I4" s="5" t="s">
        <v>7</v>
      </c>
      <c r="J4" s="5" t="s">
        <v>7</v>
      </c>
    </row>
    <row r="5" spans="2:27" ht="14.15" hidden="1" outlineLevel="1" x14ac:dyDescent="0.35">
      <c r="B5" s="5" t="s">
        <v>8</v>
      </c>
      <c r="I5" s="5" t="s">
        <v>9</v>
      </c>
      <c r="J5" s="5" t="s">
        <v>9</v>
      </c>
    </row>
    <row r="6" spans="2:27" ht="14.15" hidden="1" outlineLevel="1" x14ac:dyDescent="0.35">
      <c r="I6" s="5" t="s">
        <v>1</v>
      </c>
      <c r="J6" s="5" t="s">
        <v>1</v>
      </c>
    </row>
    <row r="7" spans="2:27" ht="14.15" hidden="1" outlineLevel="1" x14ac:dyDescent="0.35">
      <c r="I7" s="5" t="s">
        <v>6</v>
      </c>
      <c r="J7" s="5" t="s">
        <v>10</v>
      </c>
    </row>
    <row r="8" spans="2:27" ht="14.15" hidden="1" outlineLevel="1" x14ac:dyDescent="0.35">
      <c r="I8" s="5" t="s">
        <v>11</v>
      </c>
    </row>
    <row r="9" spans="2:27" ht="14.15" hidden="1" outlineLevel="1" x14ac:dyDescent="0.35"/>
    <row r="10" spans="2:27" ht="14.15" hidden="1" outlineLevel="1" x14ac:dyDescent="0.35"/>
    <row r="11" spans="2:27" ht="14.15" hidden="1" outlineLevel="1" x14ac:dyDescent="0.35"/>
    <row r="12" spans="2:27" ht="14.15" hidden="1" outlineLevel="1" x14ac:dyDescent="0.35"/>
    <row r="13" spans="2:27" ht="14.15" hidden="1" outlineLevel="1" x14ac:dyDescent="0.35"/>
    <row r="14" spans="2:27" ht="14.15" hidden="1" outlineLevel="1" x14ac:dyDescent="0.35"/>
    <row r="15" spans="2:27" ht="14.15" hidden="1" outlineLevel="1" x14ac:dyDescent="0.35"/>
    <row r="16" spans="2:27" ht="14.15" collapsed="1" x14ac:dyDescent="0.35">
      <c r="B16" s="60" t="s">
        <v>12</v>
      </c>
      <c r="C16" s="61"/>
      <c r="D16" s="61"/>
      <c r="E16" s="61"/>
      <c r="F16" s="61"/>
      <c r="G16" s="61"/>
      <c r="H16" s="61"/>
      <c r="I16" s="61"/>
      <c r="J16" s="61"/>
      <c r="K16" s="61"/>
      <c r="L16" s="61"/>
      <c r="M16" s="61"/>
      <c r="N16" s="61"/>
      <c r="O16" s="61"/>
      <c r="P16" s="61"/>
      <c r="Q16" s="61"/>
      <c r="R16" s="61"/>
      <c r="S16" s="61"/>
      <c r="T16" s="61"/>
      <c r="U16" s="61"/>
      <c r="V16" s="61"/>
      <c r="W16" s="61"/>
      <c r="X16" s="61"/>
      <c r="Y16" s="61"/>
      <c r="Z16" s="61"/>
      <c r="AA16" s="8"/>
    </row>
    <row r="17" spans="1:40" ht="14.15" x14ac:dyDescent="0.35">
      <c r="B17" s="9"/>
      <c r="C17" s="9"/>
      <c r="D17" s="9"/>
      <c r="E17" s="9"/>
      <c r="F17" s="10" t="s">
        <v>13</v>
      </c>
      <c r="G17" s="9"/>
      <c r="H17" s="9"/>
      <c r="I17" s="9"/>
      <c r="J17" s="9"/>
      <c r="K17" s="9"/>
      <c r="L17" s="9"/>
      <c r="M17" s="9"/>
      <c r="N17" s="9"/>
      <c r="O17" s="9"/>
      <c r="P17" s="9"/>
      <c r="Q17" s="62" t="s">
        <v>14</v>
      </c>
      <c r="R17" s="63"/>
      <c r="S17" s="64"/>
      <c r="T17" s="62" t="s">
        <v>10</v>
      </c>
      <c r="U17" s="63"/>
      <c r="V17" s="64"/>
      <c r="W17" s="9"/>
      <c r="X17" s="62" t="s">
        <v>15</v>
      </c>
      <c r="Y17" s="63"/>
      <c r="Z17" s="64"/>
      <c r="AA17" s="11"/>
    </row>
    <row r="18" spans="1:40" ht="56.6" x14ac:dyDescent="0.35">
      <c r="A18" s="5" t="s">
        <v>16</v>
      </c>
      <c r="B18" s="11" t="s">
        <v>17</v>
      </c>
      <c r="C18" s="11" t="s">
        <v>18</v>
      </c>
      <c r="D18" s="11" t="s">
        <v>19</v>
      </c>
      <c r="E18" s="11" t="s">
        <v>20</v>
      </c>
      <c r="F18" s="11" t="s">
        <v>21</v>
      </c>
      <c r="G18" s="11" t="s">
        <v>22</v>
      </c>
      <c r="H18" s="11" t="s">
        <v>23</v>
      </c>
      <c r="I18" s="11" t="s">
        <v>24</v>
      </c>
      <c r="J18" s="11" t="s">
        <v>25</v>
      </c>
      <c r="K18" s="11" t="s">
        <v>26</v>
      </c>
      <c r="L18" s="11" t="s">
        <v>27</v>
      </c>
      <c r="M18" s="11" t="s">
        <v>28</v>
      </c>
      <c r="N18" s="11" t="s">
        <v>29</v>
      </c>
      <c r="O18" s="11" t="s">
        <v>30</v>
      </c>
      <c r="P18" s="11" t="s">
        <v>31</v>
      </c>
      <c r="Q18" s="11" t="s">
        <v>73</v>
      </c>
      <c r="R18" s="11" t="s">
        <v>33</v>
      </c>
      <c r="S18" s="11" t="s">
        <v>74</v>
      </c>
      <c r="T18" s="11" t="s">
        <v>35</v>
      </c>
      <c r="U18" s="11" t="s">
        <v>36</v>
      </c>
      <c r="V18" s="11" t="s">
        <v>37</v>
      </c>
      <c r="W18" s="11" t="s">
        <v>38</v>
      </c>
      <c r="X18" s="11" t="s">
        <v>39</v>
      </c>
      <c r="Y18" s="11" t="s">
        <v>40</v>
      </c>
      <c r="Z18" s="11" t="s">
        <v>41</v>
      </c>
      <c r="AA18" s="12" t="s">
        <v>42</v>
      </c>
      <c r="AB18" s="12" t="s">
        <v>43</v>
      </c>
      <c r="AC18" s="12" t="s">
        <v>44</v>
      </c>
      <c r="AD18" s="13"/>
      <c r="AE18" s="13"/>
      <c r="AF18" s="13"/>
      <c r="AG18" s="13"/>
      <c r="AH18" s="13"/>
      <c r="AI18" s="13"/>
      <c r="AJ18" s="13"/>
      <c r="AK18" s="13"/>
      <c r="AL18" s="13"/>
      <c r="AM18" s="13"/>
      <c r="AN18" s="13"/>
    </row>
    <row r="19" spans="1:40" ht="14.15" x14ac:dyDescent="0.35">
      <c r="A19" s="1">
        <v>1</v>
      </c>
      <c r="B19" s="14"/>
      <c r="C19" s="15"/>
      <c r="D19" s="15"/>
      <c r="J19" s="16"/>
      <c r="K19" s="16"/>
      <c r="L19" s="16"/>
      <c r="M19" s="16"/>
      <c r="N19" s="16"/>
      <c r="O19" s="17">
        <f t="shared" ref="O19" si="0">+IF(H19="Recorded",0,SUM(J19:N19))</f>
        <v>0</v>
      </c>
      <c r="Q19" s="16"/>
      <c r="R19" s="16"/>
      <c r="S19" s="16"/>
      <c r="T19" s="16"/>
      <c r="U19" s="16"/>
      <c r="V19" s="16"/>
      <c r="W19" s="18">
        <f>IF(I19="Prior Year Unrecorded",SUM(Q19:S19),(-SUM(Q19:S19)+SUM(T19:V19)))</f>
        <v>0</v>
      </c>
      <c r="X19" s="19"/>
      <c r="Y19" s="19"/>
      <c r="Z19" s="19"/>
      <c r="AA19" s="18">
        <f>+IF(I19="unrecorded",-SUM(Q19:S19),+IF(I19=$F$1,+SUM(T19:V19))+IF(I19=$F$1,+SUM(X19:Z19)))</f>
        <v>0</v>
      </c>
    </row>
    <row r="20" spans="1:40" s="22" customFormat="1" ht="14.15" x14ac:dyDescent="0.35">
      <c r="A20" s="1">
        <v>2</v>
      </c>
      <c r="B20" s="20" t="s">
        <v>4</v>
      </c>
      <c r="C20" s="21"/>
      <c r="D20" s="21"/>
      <c r="J20" s="23"/>
      <c r="K20" s="23"/>
      <c r="L20" s="23"/>
      <c r="M20" s="23"/>
      <c r="N20" s="23"/>
      <c r="O20" s="24"/>
      <c r="Q20" s="23"/>
      <c r="R20" s="23"/>
      <c r="S20" s="23"/>
      <c r="T20" s="23"/>
      <c r="U20" s="23"/>
      <c r="V20" s="23"/>
      <c r="W20" s="24"/>
      <c r="X20" s="23"/>
      <c r="Y20" s="23"/>
      <c r="Z20" s="23"/>
      <c r="AA20" s="24"/>
      <c r="AC20" s="20"/>
    </row>
    <row r="21" spans="1:40" ht="14.15" x14ac:dyDescent="0.35">
      <c r="A21" s="1">
        <v>3</v>
      </c>
      <c r="B21" s="14"/>
      <c r="D21" s="15"/>
      <c r="J21" s="16"/>
      <c r="K21" s="16"/>
      <c r="L21" s="16"/>
      <c r="M21" s="16"/>
      <c r="N21" s="16"/>
      <c r="O21" s="17"/>
      <c r="Q21" s="16"/>
      <c r="R21" s="16"/>
      <c r="S21" s="16"/>
      <c r="T21" s="16"/>
      <c r="U21" s="16"/>
      <c r="V21" s="16"/>
      <c r="W21" s="18"/>
      <c r="X21" s="19"/>
      <c r="Y21" s="19"/>
      <c r="Z21" s="19"/>
      <c r="AA21" s="18"/>
      <c r="AC21" s="14"/>
    </row>
    <row r="22" spans="1:40" ht="14.15" x14ac:dyDescent="0.35">
      <c r="A22" s="1">
        <v>4</v>
      </c>
      <c r="B22" s="14"/>
      <c r="D22" s="15"/>
      <c r="J22" s="43"/>
      <c r="K22" s="43"/>
      <c r="L22" s="43"/>
      <c r="M22" s="43"/>
      <c r="N22" s="43"/>
      <c r="O22" s="44"/>
      <c r="P22" s="45"/>
      <c r="Q22" s="43"/>
      <c r="R22" s="43"/>
      <c r="S22" s="43"/>
      <c r="T22" s="43"/>
      <c r="U22" s="43"/>
      <c r="V22" s="43"/>
      <c r="W22" s="46"/>
      <c r="X22" s="47"/>
      <c r="Y22" s="19"/>
      <c r="Z22" s="19"/>
      <c r="AA22" s="18"/>
      <c r="AC22" s="14"/>
    </row>
    <row r="23" spans="1:40" ht="14.15" x14ac:dyDescent="0.35">
      <c r="A23" s="1">
        <v>5</v>
      </c>
      <c r="B23" s="14"/>
      <c r="D23" s="15"/>
      <c r="J23" s="43"/>
      <c r="K23" s="43"/>
      <c r="L23" s="43"/>
      <c r="M23" s="43"/>
      <c r="N23" s="43"/>
      <c r="O23" s="44">
        <f t="shared" ref="O23:O82" si="1">+IF(H23="Recorded",0,SUM(J23:N23))</f>
        <v>0</v>
      </c>
      <c r="P23" s="45"/>
      <c r="Q23" s="43"/>
      <c r="R23" s="43"/>
      <c r="S23" s="43"/>
      <c r="T23" s="43"/>
      <c r="U23" s="43"/>
      <c r="V23" s="43"/>
      <c r="W23" s="46">
        <f t="shared" ref="W23:W44" si="2">IF(I23="Prior Year Unrecorded",SUM(Q23:S23),(-SUM(Q23:S23)+SUM(T23:V23)))</f>
        <v>0</v>
      </c>
      <c r="X23" s="47"/>
      <c r="Y23" s="19"/>
      <c r="Z23" s="19"/>
      <c r="AA23" s="18">
        <f t="shared" ref="AA23:AA60" si="3">+IF(I23="unrecorded",-SUM(Q23:S23),+IF(I23=$F$1,+SUM(T23:V23))+IF(I23=$F$1,+SUM(X23:Z23)))</f>
        <v>0</v>
      </c>
      <c r="AC23" s="14"/>
    </row>
    <row r="24" spans="1:40" ht="14.15" x14ac:dyDescent="0.35">
      <c r="A24" s="1">
        <v>6</v>
      </c>
      <c r="B24" s="14" t="s">
        <v>75</v>
      </c>
      <c r="D24" s="15" t="s">
        <v>52</v>
      </c>
      <c r="E24" s="5" t="s">
        <v>4</v>
      </c>
      <c r="F24" s="5" t="s">
        <v>70</v>
      </c>
      <c r="H24" s="5" t="s">
        <v>3</v>
      </c>
      <c r="I24" s="5" t="s">
        <v>4</v>
      </c>
      <c r="J24" s="43"/>
      <c r="K24" s="43">
        <v>-31341657</v>
      </c>
      <c r="L24" s="43"/>
      <c r="M24" s="43"/>
      <c r="N24" s="43"/>
      <c r="O24" s="44">
        <f t="shared" si="1"/>
        <v>0</v>
      </c>
      <c r="P24" s="45"/>
      <c r="Q24" s="43"/>
      <c r="R24" s="43"/>
      <c r="S24" s="43"/>
      <c r="T24" s="43"/>
      <c r="U24" s="43"/>
      <c r="V24" s="43"/>
      <c r="W24" s="46">
        <f t="shared" si="2"/>
        <v>0</v>
      </c>
      <c r="X24" s="47"/>
      <c r="Y24" s="19"/>
      <c r="Z24" s="19"/>
      <c r="AA24" s="18">
        <f t="shared" si="3"/>
        <v>0</v>
      </c>
      <c r="AC24" s="14"/>
    </row>
    <row r="25" spans="1:40" ht="14.15" x14ac:dyDescent="0.35">
      <c r="A25" s="1">
        <v>7</v>
      </c>
      <c r="B25" s="14" t="s">
        <v>75</v>
      </c>
      <c r="D25" s="15" t="s">
        <v>52</v>
      </c>
      <c r="E25" s="5" t="s">
        <v>4</v>
      </c>
      <c r="F25" s="5" t="s">
        <v>54</v>
      </c>
      <c r="H25" s="5" t="s">
        <v>3</v>
      </c>
      <c r="I25" s="5" t="s">
        <v>4</v>
      </c>
      <c r="J25" s="43"/>
      <c r="K25" s="43">
        <f>-K24</f>
        <v>31341657</v>
      </c>
      <c r="L25" s="43"/>
      <c r="M25" s="43"/>
      <c r="N25" s="43"/>
      <c r="O25" s="44">
        <f t="shared" si="1"/>
        <v>0</v>
      </c>
      <c r="P25" s="45"/>
      <c r="Q25" s="43"/>
      <c r="R25" s="43"/>
      <c r="S25" s="43"/>
      <c r="T25" s="43"/>
      <c r="U25" s="43"/>
      <c r="V25" s="43"/>
      <c r="W25" s="46">
        <f t="shared" si="2"/>
        <v>0</v>
      </c>
      <c r="X25" s="47"/>
      <c r="Y25" s="19"/>
      <c r="Z25" s="19"/>
      <c r="AA25" s="18">
        <f t="shared" si="3"/>
        <v>0</v>
      </c>
      <c r="AC25" s="14"/>
    </row>
    <row r="26" spans="1:40" ht="14.15" x14ac:dyDescent="0.35">
      <c r="A26" s="1">
        <v>8</v>
      </c>
      <c r="B26" s="48" t="s">
        <v>75</v>
      </c>
      <c r="D26" s="15" t="s">
        <v>52</v>
      </c>
      <c r="E26" s="5" t="s">
        <v>4</v>
      </c>
      <c r="F26" s="5" t="s">
        <v>76</v>
      </c>
      <c r="H26" s="5" t="s">
        <v>3</v>
      </c>
      <c r="I26" s="5" t="s">
        <v>4</v>
      </c>
      <c r="J26" s="43"/>
      <c r="K26" s="43">
        <f>-403312+23665966</f>
        <v>23262654</v>
      </c>
      <c r="L26" s="43"/>
      <c r="M26" s="43"/>
      <c r="N26" s="43"/>
      <c r="O26" s="44">
        <f t="shared" si="1"/>
        <v>0</v>
      </c>
      <c r="P26" s="45"/>
      <c r="Q26" s="43"/>
      <c r="R26" s="43"/>
      <c r="S26" s="43"/>
      <c r="T26" s="43"/>
      <c r="U26" s="43"/>
      <c r="V26" s="43"/>
      <c r="W26" s="46">
        <f t="shared" si="2"/>
        <v>0</v>
      </c>
      <c r="X26" s="47"/>
      <c r="Y26" s="19"/>
      <c r="Z26" s="19"/>
      <c r="AA26" s="18">
        <f t="shared" si="3"/>
        <v>0</v>
      </c>
      <c r="AC26" s="14"/>
    </row>
    <row r="27" spans="1:40" ht="14.15" x14ac:dyDescent="0.35">
      <c r="A27" s="1">
        <v>9</v>
      </c>
      <c r="B27" s="48" t="s">
        <v>75</v>
      </c>
      <c r="D27" s="15" t="s">
        <v>52</v>
      </c>
      <c r="E27" s="5" t="s">
        <v>4</v>
      </c>
      <c r="F27" s="5" t="s">
        <v>53</v>
      </c>
      <c r="H27" s="5" t="s">
        <v>3</v>
      </c>
      <c r="I27" s="5" t="s">
        <v>4</v>
      </c>
      <c r="J27" s="43"/>
      <c r="K27" s="43">
        <f>-K26</f>
        <v>-23262654</v>
      </c>
      <c r="L27" s="43"/>
      <c r="M27" s="43"/>
      <c r="N27" s="43"/>
      <c r="O27" s="44">
        <f t="shared" si="1"/>
        <v>0</v>
      </c>
      <c r="P27" s="45"/>
      <c r="Q27" s="43"/>
      <c r="R27" s="43"/>
      <c r="S27" s="43"/>
      <c r="T27" s="43"/>
      <c r="U27" s="43"/>
      <c r="V27" s="43"/>
      <c r="W27" s="46">
        <f t="shared" si="2"/>
        <v>0</v>
      </c>
      <c r="X27" s="47"/>
      <c r="Y27" s="19"/>
      <c r="Z27" s="19"/>
      <c r="AA27" s="18">
        <f t="shared" si="3"/>
        <v>0</v>
      </c>
      <c r="AC27" s="14"/>
    </row>
    <row r="28" spans="1:40" ht="14.15" x14ac:dyDescent="0.35">
      <c r="A28" s="1">
        <v>10</v>
      </c>
      <c r="B28" s="48"/>
      <c r="D28" s="15"/>
      <c r="J28" s="43"/>
      <c r="K28" s="43"/>
      <c r="L28" s="43"/>
      <c r="M28" s="43"/>
      <c r="N28" s="43"/>
      <c r="O28" s="44">
        <f t="shared" si="1"/>
        <v>0</v>
      </c>
      <c r="P28" s="45"/>
      <c r="Q28" s="43"/>
      <c r="R28" s="43"/>
      <c r="S28" s="43"/>
      <c r="T28" s="43"/>
      <c r="U28" s="43"/>
      <c r="V28" s="43"/>
      <c r="W28" s="46">
        <f t="shared" si="2"/>
        <v>0</v>
      </c>
      <c r="X28" s="47"/>
      <c r="Y28" s="19"/>
      <c r="Z28" s="19"/>
      <c r="AA28" s="18">
        <f t="shared" si="3"/>
        <v>0</v>
      </c>
      <c r="AC28" s="14"/>
    </row>
    <row r="29" spans="1:40" ht="14.15" x14ac:dyDescent="0.35">
      <c r="A29" s="1">
        <v>11</v>
      </c>
      <c r="B29" s="48" t="s">
        <v>77</v>
      </c>
      <c r="D29" s="15" t="s">
        <v>46</v>
      </c>
      <c r="E29" s="5" t="s">
        <v>4</v>
      </c>
      <c r="F29" s="5" t="s">
        <v>78</v>
      </c>
      <c r="H29" s="5" t="s">
        <v>6</v>
      </c>
      <c r="J29" s="43"/>
      <c r="K29" s="43"/>
      <c r="L29" s="43"/>
      <c r="M29" s="43">
        <v>370119.41</v>
      </c>
      <c r="N29" s="43"/>
      <c r="O29" s="44">
        <f t="shared" si="1"/>
        <v>370119.41</v>
      </c>
      <c r="P29" s="45"/>
      <c r="Q29" s="43"/>
      <c r="R29" s="43"/>
      <c r="S29" s="43"/>
      <c r="T29" s="43"/>
      <c r="U29" s="43"/>
      <c r="V29" s="43"/>
      <c r="W29" s="46">
        <f t="shared" si="2"/>
        <v>0</v>
      </c>
      <c r="X29" s="47"/>
      <c r="Y29" s="19"/>
      <c r="Z29" s="19"/>
      <c r="AA29" s="18">
        <f t="shared" si="3"/>
        <v>0</v>
      </c>
      <c r="AC29" s="14"/>
    </row>
    <row r="30" spans="1:40" ht="14.15" x14ac:dyDescent="0.35">
      <c r="A30" s="1">
        <v>12</v>
      </c>
      <c r="B30" s="48" t="s">
        <v>77</v>
      </c>
      <c r="D30" s="15" t="s">
        <v>46</v>
      </c>
      <c r="E30" s="5" t="s">
        <v>4</v>
      </c>
      <c r="F30" s="5" t="s">
        <v>79</v>
      </c>
      <c r="H30" s="5" t="s">
        <v>6</v>
      </c>
      <c r="J30" s="43"/>
      <c r="K30" s="43"/>
      <c r="L30" s="43">
        <f>-M29</f>
        <v>-370119.41</v>
      </c>
      <c r="M30" s="43"/>
      <c r="N30" s="43"/>
      <c r="O30" s="44">
        <f t="shared" si="1"/>
        <v>-370119.41</v>
      </c>
      <c r="P30" s="45"/>
      <c r="Q30" s="43"/>
      <c r="R30" s="43"/>
      <c r="S30" s="43"/>
      <c r="T30" s="43"/>
      <c r="U30" s="43"/>
      <c r="V30" s="43"/>
      <c r="W30" s="46">
        <f t="shared" si="2"/>
        <v>0</v>
      </c>
      <c r="X30" s="47"/>
      <c r="Y30" s="19"/>
      <c r="Z30" s="19"/>
      <c r="AA30" s="18">
        <f t="shared" si="3"/>
        <v>0</v>
      </c>
      <c r="AC30" s="14"/>
    </row>
    <row r="31" spans="1:40" ht="14.15" x14ac:dyDescent="0.35">
      <c r="A31" s="1">
        <v>13</v>
      </c>
      <c r="B31" s="48"/>
      <c r="D31" s="15"/>
      <c r="J31" s="43"/>
      <c r="K31" s="43"/>
      <c r="L31" s="43"/>
      <c r="M31" s="43"/>
      <c r="N31" s="43"/>
      <c r="O31" s="44">
        <f t="shared" si="1"/>
        <v>0</v>
      </c>
      <c r="P31" s="45"/>
      <c r="Q31" s="43"/>
      <c r="R31" s="43"/>
      <c r="S31" s="43"/>
      <c r="T31" s="43"/>
      <c r="U31" s="43"/>
      <c r="V31" s="43"/>
      <c r="W31" s="46">
        <f t="shared" si="2"/>
        <v>0</v>
      </c>
      <c r="X31" s="47"/>
      <c r="Y31" s="19"/>
      <c r="Z31" s="19"/>
      <c r="AA31" s="18">
        <f t="shared" si="3"/>
        <v>0</v>
      </c>
      <c r="AC31" s="14"/>
    </row>
    <row r="32" spans="1:40" ht="14.15" x14ac:dyDescent="0.35">
      <c r="A32" s="1">
        <v>14</v>
      </c>
      <c r="B32" s="13"/>
      <c r="D32" s="15"/>
      <c r="J32" s="45"/>
      <c r="K32" s="49"/>
      <c r="L32" s="45"/>
      <c r="M32" s="49"/>
      <c r="N32" s="49"/>
      <c r="O32" s="44">
        <f t="shared" si="1"/>
        <v>0</v>
      </c>
      <c r="P32" s="45"/>
      <c r="Q32" s="43"/>
      <c r="R32" s="45"/>
      <c r="S32" s="49"/>
      <c r="T32" s="43"/>
      <c r="U32" s="49"/>
      <c r="V32" s="43"/>
      <c r="W32" s="46">
        <f t="shared" si="2"/>
        <v>0</v>
      </c>
      <c r="X32" s="47"/>
      <c r="Y32" s="19"/>
      <c r="Z32" s="19"/>
      <c r="AA32" s="18">
        <f t="shared" si="3"/>
        <v>0</v>
      </c>
      <c r="AC32" s="14"/>
    </row>
    <row r="33" spans="1:29" ht="14.15" x14ac:dyDescent="0.35">
      <c r="A33" s="1">
        <v>15</v>
      </c>
      <c r="B33" s="13"/>
      <c r="D33" s="15"/>
      <c r="J33" s="45"/>
      <c r="K33" s="49"/>
      <c r="L33" s="45"/>
      <c r="M33" s="49"/>
      <c r="N33" s="49"/>
      <c r="O33" s="44">
        <f t="shared" si="1"/>
        <v>0</v>
      </c>
      <c r="P33" s="45"/>
      <c r="Q33" s="43"/>
      <c r="R33" s="45"/>
      <c r="S33" s="49"/>
      <c r="T33" s="43"/>
      <c r="U33" s="49"/>
      <c r="V33" s="43"/>
      <c r="W33" s="46">
        <f t="shared" si="2"/>
        <v>0</v>
      </c>
      <c r="X33" s="47"/>
      <c r="Y33" s="19"/>
      <c r="Z33" s="19"/>
      <c r="AA33" s="18">
        <f t="shared" si="3"/>
        <v>0</v>
      </c>
      <c r="AC33" s="14"/>
    </row>
    <row r="34" spans="1:29" ht="14.15" x14ac:dyDescent="0.35">
      <c r="A34" s="1">
        <v>16</v>
      </c>
      <c r="B34" s="20" t="s">
        <v>7</v>
      </c>
      <c r="C34" s="21"/>
      <c r="D34" s="21"/>
      <c r="E34" s="22"/>
      <c r="F34" s="22"/>
      <c r="G34" s="22"/>
      <c r="H34" s="22"/>
      <c r="I34" s="22"/>
      <c r="J34" s="50"/>
      <c r="K34" s="50"/>
      <c r="L34" s="50"/>
      <c r="M34" s="50"/>
      <c r="N34" s="50"/>
      <c r="O34" s="51"/>
      <c r="P34" s="52"/>
      <c r="Q34" s="50"/>
      <c r="R34" s="50"/>
      <c r="S34" s="50"/>
      <c r="T34" s="50"/>
      <c r="U34" s="50"/>
      <c r="V34" s="50"/>
      <c r="W34" s="51"/>
      <c r="X34" s="50"/>
      <c r="Y34" s="23"/>
      <c r="Z34" s="23"/>
      <c r="AA34" s="24"/>
      <c r="AB34" s="22"/>
      <c r="AC34" s="20"/>
    </row>
    <row r="35" spans="1:29" ht="14.15" x14ac:dyDescent="0.35">
      <c r="A35" s="1">
        <v>17</v>
      </c>
      <c r="B35" s="13"/>
      <c r="D35" s="15"/>
      <c r="J35" s="45"/>
      <c r="K35" s="45"/>
      <c r="L35" s="45"/>
      <c r="M35" s="45"/>
      <c r="N35" s="45"/>
      <c r="O35" s="44">
        <f t="shared" ref="O35:O43" si="4">+IF(H35="Recorded",0,SUM(J35:N35))</f>
        <v>0</v>
      </c>
      <c r="P35" s="45"/>
      <c r="Q35" s="45"/>
      <c r="R35" s="45"/>
      <c r="S35" s="45"/>
      <c r="T35" s="45"/>
      <c r="U35" s="45"/>
      <c r="V35" s="45"/>
      <c r="W35" s="46">
        <f t="shared" si="2"/>
        <v>0</v>
      </c>
      <c r="X35" s="47"/>
      <c r="Y35" s="19"/>
      <c r="Z35" s="19"/>
      <c r="AA35" s="18">
        <f t="shared" si="3"/>
        <v>0</v>
      </c>
      <c r="AC35" s="14"/>
    </row>
    <row r="36" spans="1:29" ht="14.15" x14ac:dyDescent="0.35">
      <c r="A36" s="1">
        <v>18</v>
      </c>
      <c r="B36" s="13" t="s">
        <v>80</v>
      </c>
      <c r="C36" s="1">
        <v>101</v>
      </c>
      <c r="D36" s="15" t="s">
        <v>52</v>
      </c>
      <c r="E36" s="5" t="s">
        <v>7</v>
      </c>
      <c r="F36" s="5" t="s">
        <v>54</v>
      </c>
      <c r="H36" s="5" t="s">
        <v>3</v>
      </c>
      <c r="I36" s="5" t="s">
        <v>7</v>
      </c>
      <c r="J36" s="45"/>
      <c r="K36" s="45">
        <v>-338000</v>
      </c>
      <c r="L36" s="45"/>
      <c r="M36" s="45"/>
      <c r="N36" s="45"/>
      <c r="O36" s="44">
        <f t="shared" si="4"/>
        <v>0</v>
      </c>
      <c r="P36" s="45"/>
      <c r="Q36" s="45"/>
      <c r="R36" s="45"/>
      <c r="S36" s="45"/>
      <c r="T36" s="45"/>
      <c r="U36" s="45"/>
      <c r="V36" s="45"/>
      <c r="W36" s="46">
        <f t="shared" si="2"/>
        <v>0</v>
      </c>
      <c r="X36" s="47"/>
      <c r="Y36" s="19"/>
      <c r="Z36" s="19"/>
      <c r="AA36" s="18">
        <f t="shared" si="3"/>
        <v>0</v>
      </c>
      <c r="AB36" s="5" t="s">
        <v>81</v>
      </c>
      <c r="AC36" s="14"/>
    </row>
    <row r="37" spans="1:29" ht="14.15" x14ac:dyDescent="0.35">
      <c r="A37" s="1">
        <v>19</v>
      </c>
      <c r="B37" s="13" t="s">
        <v>80</v>
      </c>
      <c r="C37" s="1">
        <v>108</v>
      </c>
      <c r="D37" s="15" t="s">
        <v>52</v>
      </c>
      <c r="E37" s="5" t="s">
        <v>7</v>
      </c>
      <c r="F37" s="5" t="s">
        <v>53</v>
      </c>
      <c r="H37" s="5" t="s">
        <v>3</v>
      </c>
      <c r="I37" s="5" t="s">
        <v>7</v>
      </c>
      <c r="J37" s="45"/>
      <c r="K37" s="45">
        <f>-K36</f>
        <v>338000</v>
      </c>
      <c r="L37" s="45"/>
      <c r="M37" s="45"/>
      <c r="N37" s="45"/>
      <c r="O37" s="44">
        <f t="shared" si="4"/>
        <v>0</v>
      </c>
      <c r="P37" s="45"/>
      <c r="Q37" s="45"/>
      <c r="R37" s="45"/>
      <c r="S37" s="45"/>
      <c r="T37" s="45"/>
      <c r="U37" s="45"/>
      <c r="V37" s="45"/>
      <c r="W37" s="46">
        <f t="shared" si="2"/>
        <v>0</v>
      </c>
      <c r="X37" s="47"/>
      <c r="Y37" s="19"/>
      <c r="Z37" s="19"/>
      <c r="AA37" s="18">
        <f t="shared" si="3"/>
        <v>0</v>
      </c>
      <c r="AB37" s="5" t="s">
        <v>81</v>
      </c>
      <c r="AC37" s="14"/>
    </row>
    <row r="38" spans="1:29" ht="14.15" x14ac:dyDescent="0.35">
      <c r="A38" s="1">
        <v>20</v>
      </c>
      <c r="B38" s="13"/>
      <c r="D38" s="15"/>
      <c r="J38" s="45"/>
      <c r="K38" s="45"/>
      <c r="L38" s="45"/>
      <c r="M38" s="45"/>
      <c r="N38" s="45"/>
      <c r="O38" s="44">
        <f t="shared" si="4"/>
        <v>0</v>
      </c>
      <c r="P38" s="45"/>
      <c r="Q38" s="45"/>
      <c r="R38" s="45"/>
      <c r="S38" s="45"/>
      <c r="T38" s="45"/>
      <c r="U38" s="45"/>
      <c r="V38" s="45"/>
      <c r="W38" s="46">
        <f t="shared" si="2"/>
        <v>0</v>
      </c>
      <c r="X38" s="47"/>
      <c r="Y38" s="19"/>
      <c r="Z38" s="19"/>
      <c r="AA38" s="18">
        <f t="shared" si="3"/>
        <v>0</v>
      </c>
      <c r="AC38" s="14"/>
    </row>
    <row r="39" spans="1:29" ht="14.15" x14ac:dyDescent="0.35">
      <c r="A39" s="1">
        <v>21</v>
      </c>
      <c r="B39" s="13" t="s">
        <v>82</v>
      </c>
      <c r="C39" s="1">
        <v>101</v>
      </c>
      <c r="D39" s="15" t="s">
        <v>52</v>
      </c>
      <c r="E39" s="5" t="s">
        <v>7</v>
      </c>
      <c r="F39" s="5" t="s">
        <v>54</v>
      </c>
      <c r="H39" s="5" t="s">
        <v>3</v>
      </c>
      <c r="I39" s="5" t="s">
        <v>7</v>
      </c>
      <c r="J39" s="45"/>
      <c r="K39" s="45">
        <v>-630000</v>
      </c>
      <c r="L39" s="45"/>
      <c r="M39" s="45"/>
      <c r="N39" s="45"/>
      <c r="O39" s="44">
        <f t="shared" si="4"/>
        <v>0</v>
      </c>
      <c r="P39" s="45"/>
      <c r="Q39" s="45"/>
      <c r="R39" s="45"/>
      <c r="S39" s="45"/>
      <c r="T39" s="45"/>
      <c r="U39" s="45"/>
      <c r="V39" s="45"/>
      <c r="W39" s="46">
        <f t="shared" si="2"/>
        <v>0</v>
      </c>
      <c r="X39" s="47"/>
      <c r="Y39" s="19"/>
      <c r="Z39" s="19"/>
      <c r="AA39" s="18">
        <f t="shared" si="3"/>
        <v>0</v>
      </c>
      <c r="AB39" s="5" t="s">
        <v>81</v>
      </c>
      <c r="AC39" s="14"/>
    </row>
    <row r="40" spans="1:29" ht="14.15" x14ac:dyDescent="0.35">
      <c r="A40" s="1">
        <v>22</v>
      </c>
      <c r="B40" s="13" t="s">
        <v>82</v>
      </c>
      <c r="C40" s="1">
        <v>108</v>
      </c>
      <c r="D40" s="15" t="s">
        <v>52</v>
      </c>
      <c r="E40" s="5" t="s">
        <v>7</v>
      </c>
      <c r="F40" s="5" t="s">
        <v>53</v>
      </c>
      <c r="H40" s="5" t="s">
        <v>3</v>
      </c>
      <c r="I40" s="5" t="s">
        <v>7</v>
      </c>
      <c r="J40" s="45"/>
      <c r="K40" s="45">
        <v>630000</v>
      </c>
      <c r="L40" s="45"/>
      <c r="M40" s="45"/>
      <c r="N40" s="45"/>
      <c r="O40" s="44">
        <f t="shared" si="4"/>
        <v>0</v>
      </c>
      <c r="P40" s="45"/>
      <c r="Q40" s="45"/>
      <c r="R40" s="45"/>
      <c r="S40" s="45"/>
      <c r="T40" s="45"/>
      <c r="U40" s="45"/>
      <c r="V40" s="45"/>
      <c r="W40" s="46">
        <f t="shared" si="2"/>
        <v>0</v>
      </c>
      <c r="X40" s="47"/>
      <c r="Y40" s="19"/>
      <c r="Z40" s="19"/>
      <c r="AA40" s="18">
        <f t="shared" si="3"/>
        <v>0</v>
      </c>
      <c r="AB40" s="5" t="s">
        <v>81</v>
      </c>
      <c r="AC40" s="14"/>
    </row>
    <row r="41" spans="1:29" ht="14.15" x14ac:dyDescent="0.35">
      <c r="A41" s="1">
        <v>23</v>
      </c>
      <c r="B41" s="13"/>
      <c r="D41" s="15"/>
      <c r="J41" s="45"/>
      <c r="K41" s="45"/>
      <c r="L41" s="45"/>
      <c r="M41" s="45"/>
      <c r="N41" s="45"/>
      <c r="O41" s="44">
        <f t="shared" si="4"/>
        <v>0</v>
      </c>
      <c r="P41" s="45"/>
      <c r="Q41" s="45"/>
      <c r="R41" s="45"/>
      <c r="S41" s="45"/>
      <c r="T41" s="45"/>
      <c r="U41" s="45"/>
      <c r="V41" s="45"/>
      <c r="W41" s="46">
        <f t="shared" si="2"/>
        <v>0</v>
      </c>
      <c r="X41" s="47"/>
      <c r="Y41" s="19"/>
      <c r="Z41" s="19"/>
      <c r="AA41" s="18">
        <f t="shared" si="3"/>
        <v>0</v>
      </c>
      <c r="AC41" s="14"/>
    </row>
    <row r="42" spans="1:29" ht="28.3" x14ac:dyDescent="0.35">
      <c r="A42" s="1">
        <v>24</v>
      </c>
      <c r="B42" s="13" t="s">
        <v>83</v>
      </c>
      <c r="C42" s="15" t="s">
        <v>84</v>
      </c>
      <c r="D42" s="15" t="s">
        <v>46</v>
      </c>
      <c r="E42" s="5" t="s">
        <v>7</v>
      </c>
      <c r="F42" s="48" t="s">
        <v>78</v>
      </c>
      <c r="G42" s="48" t="s">
        <v>50</v>
      </c>
      <c r="H42" s="48" t="s">
        <v>3</v>
      </c>
      <c r="I42" s="48" t="s">
        <v>7</v>
      </c>
      <c r="J42" s="45"/>
      <c r="K42" s="45"/>
      <c r="L42" s="45"/>
      <c r="M42" s="45">
        <v>-4963377.58</v>
      </c>
      <c r="N42" s="45"/>
      <c r="O42" s="44">
        <f t="shared" si="4"/>
        <v>0</v>
      </c>
      <c r="P42" s="45"/>
      <c r="Q42" s="45">
        <f>-M42</f>
        <v>4963377.58</v>
      </c>
      <c r="R42" s="45"/>
      <c r="S42" s="45"/>
      <c r="T42" s="45"/>
      <c r="U42" s="45"/>
      <c r="V42" s="45"/>
      <c r="W42" s="46">
        <f t="shared" si="2"/>
        <v>-4963377.58</v>
      </c>
      <c r="X42" s="47"/>
      <c r="Y42" s="19"/>
      <c r="Z42" s="19"/>
      <c r="AA42" s="18">
        <f t="shared" si="3"/>
        <v>0</v>
      </c>
      <c r="AC42" s="14"/>
    </row>
    <row r="43" spans="1:29" ht="14.15" x14ac:dyDescent="0.35">
      <c r="A43" s="1">
        <v>25</v>
      </c>
      <c r="J43" s="45"/>
      <c r="K43" s="45"/>
      <c r="L43" s="45"/>
      <c r="M43" s="45"/>
      <c r="N43" s="45"/>
      <c r="O43" s="44">
        <f t="shared" si="4"/>
        <v>0</v>
      </c>
      <c r="P43" s="45"/>
      <c r="Q43" s="45"/>
      <c r="R43" s="45"/>
      <c r="S43" s="45"/>
      <c r="T43" s="45"/>
      <c r="U43" s="45"/>
      <c r="V43" s="45"/>
      <c r="W43" s="46">
        <f t="shared" si="2"/>
        <v>0</v>
      </c>
      <c r="X43" s="47"/>
      <c r="Y43" s="19"/>
      <c r="Z43" s="19"/>
      <c r="AA43" s="18">
        <f t="shared" si="3"/>
        <v>0</v>
      </c>
      <c r="AC43" s="14"/>
    </row>
    <row r="44" spans="1:29" ht="14.15" x14ac:dyDescent="0.35">
      <c r="A44" s="1">
        <v>26</v>
      </c>
      <c r="B44" s="13"/>
      <c r="D44" s="15"/>
      <c r="J44" s="16"/>
      <c r="K44" s="16"/>
      <c r="L44" s="16"/>
      <c r="M44" s="16"/>
      <c r="N44" s="16"/>
      <c r="O44" s="44">
        <f t="shared" si="1"/>
        <v>0</v>
      </c>
      <c r="P44" s="45"/>
      <c r="Q44" s="16"/>
      <c r="R44" s="16"/>
      <c r="S44" s="16"/>
      <c r="T44" s="16"/>
      <c r="U44" s="16"/>
      <c r="V44" s="16"/>
      <c r="W44" s="46">
        <f t="shared" si="2"/>
        <v>0</v>
      </c>
      <c r="X44" s="47"/>
      <c r="Y44" s="19"/>
      <c r="Z44" s="19"/>
      <c r="AA44" s="18">
        <f t="shared" si="3"/>
        <v>0</v>
      </c>
      <c r="AC44" s="14"/>
    </row>
    <row r="45" spans="1:29" ht="14.15" x14ac:dyDescent="0.35">
      <c r="A45" s="1">
        <v>27</v>
      </c>
      <c r="B45" s="20" t="s">
        <v>9</v>
      </c>
      <c r="C45" s="21"/>
      <c r="D45" s="21"/>
      <c r="E45" s="22"/>
      <c r="F45" s="22"/>
      <c r="G45" s="22"/>
      <c r="H45" s="22"/>
      <c r="I45" s="22"/>
      <c r="J45" s="50"/>
      <c r="K45" s="50"/>
      <c r="L45" s="50"/>
      <c r="M45" s="50"/>
      <c r="N45" s="50"/>
      <c r="O45" s="52"/>
      <c r="P45" s="52"/>
      <c r="Q45" s="50"/>
      <c r="R45" s="50"/>
      <c r="S45" s="50"/>
      <c r="T45" s="50"/>
      <c r="U45" s="50"/>
      <c r="V45" s="50"/>
      <c r="W45" s="50"/>
      <c r="X45" s="50"/>
      <c r="Y45" s="23"/>
      <c r="Z45" s="23"/>
      <c r="AA45" s="23"/>
      <c r="AB45" s="22"/>
      <c r="AC45" s="20"/>
    </row>
    <row r="46" spans="1:29" ht="14.15" x14ac:dyDescent="0.35">
      <c r="A46" s="1">
        <v>28</v>
      </c>
      <c r="D46" s="15"/>
      <c r="J46" s="16"/>
      <c r="K46" s="16"/>
      <c r="L46" s="16"/>
      <c r="M46" s="16"/>
      <c r="N46" s="16"/>
      <c r="O46" s="44">
        <f t="shared" si="1"/>
        <v>0</v>
      </c>
      <c r="P46" s="45"/>
      <c r="Q46" s="16"/>
      <c r="R46" s="16"/>
      <c r="S46" s="16"/>
      <c r="T46" s="16"/>
      <c r="U46" s="16"/>
      <c r="V46" s="16"/>
      <c r="W46" s="46">
        <f t="shared" ref="W46:W82" si="5">IF(I46="Prior Year Unrecorded",SUM(Q46:S46),(-SUM(Q46:S46)+SUM(T46:V46)))</f>
        <v>0</v>
      </c>
      <c r="X46" s="47"/>
      <c r="Y46" s="19"/>
      <c r="Z46" s="19"/>
      <c r="AA46" s="18">
        <f t="shared" si="3"/>
        <v>0</v>
      </c>
      <c r="AC46" s="14"/>
    </row>
    <row r="47" spans="1:29" ht="14.15" x14ac:dyDescent="0.35">
      <c r="A47" s="1">
        <v>29</v>
      </c>
      <c r="B47" s="5" t="s">
        <v>85</v>
      </c>
      <c r="D47" s="15" t="s">
        <v>46</v>
      </c>
      <c r="E47" s="5" t="s">
        <v>9</v>
      </c>
      <c r="F47" s="5" t="s">
        <v>47</v>
      </c>
      <c r="H47" s="5" t="s">
        <v>6</v>
      </c>
      <c r="J47" s="16">
        <v>-3756944.61</v>
      </c>
      <c r="K47" s="16"/>
      <c r="L47" s="16"/>
      <c r="M47" s="16"/>
      <c r="N47" s="16"/>
      <c r="O47" s="44">
        <f t="shared" si="1"/>
        <v>-3756944.61</v>
      </c>
      <c r="P47" s="45"/>
      <c r="Q47" s="16"/>
      <c r="R47" s="16"/>
      <c r="S47" s="16"/>
      <c r="T47" s="16"/>
      <c r="U47" s="16"/>
      <c r="V47" s="16"/>
      <c r="W47" s="46">
        <f t="shared" si="5"/>
        <v>0</v>
      </c>
      <c r="X47" s="47"/>
      <c r="Y47" s="19"/>
      <c r="Z47" s="19"/>
      <c r="AA47" s="18">
        <f t="shared" si="3"/>
        <v>0</v>
      </c>
      <c r="AC47" s="14"/>
    </row>
    <row r="48" spans="1:29" ht="14.15" x14ac:dyDescent="0.35">
      <c r="A48" s="1">
        <v>30</v>
      </c>
      <c r="B48" s="5" t="s">
        <v>85</v>
      </c>
      <c r="D48" s="15" t="s">
        <v>46</v>
      </c>
      <c r="E48" s="5" t="s">
        <v>9</v>
      </c>
      <c r="F48" s="5" t="s">
        <v>79</v>
      </c>
      <c r="H48" s="5" t="s">
        <v>6</v>
      </c>
      <c r="J48" s="16"/>
      <c r="K48" s="16"/>
      <c r="L48" s="16">
        <v>3756944.61</v>
      </c>
      <c r="M48" s="16"/>
      <c r="N48" s="16"/>
      <c r="O48" s="44">
        <f t="shared" si="1"/>
        <v>3756944.61</v>
      </c>
      <c r="P48" s="45"/>
      <c r="Q48" s="16"/>
      <c r="R48" s="16"/>
      <c r="S48" s="16"/>
      <c r="T48" s="16"/>
      <c r="U48" s="16"/>
      <c r="V48" s="16"/>
      <c r="W48" s="46">
        <f t="shared" si="5"/>
        <v>0</v>
      </c>
      <c r="X48" s="47"/>
      <c r="Y48" s="19"/>
      <c r="Z48" s="19"/>
      <c r="AA48" s="18">
        <f t="shared" si="3"/>
        <v>0</v>
      </c>
      <c r="AC48" s="14"/>
    </row>
    <row r="49" spans="1:29" ht="14.15" x14ac:dyDescent="0.35">
      <c r="A49" s="1">
        <v>31</v>
      </c>
      <c r="D49" s="15"/>
      <c r="J49" s="16"/>
      <c r="K49" s="16"/>
      <c r="L49" s="16"/>
      <c r="M49" s="16"/>
      <c r="N49" s="16"/>
      <c r="O49" s="44">
        <f t="shared" si="1"/>
        <v>0</v>
      </c>
      <c r="P49" s="45"/>
      <c r="Q49" s="16"/>
      <c r="R49" s="16"/>
      <c r="S49" s="16"/>
      <c r="T49" s="16"/>
      <c r="U49" s="16"/>
      <c r="V49" s="16"/>
      <c r="W49" s="46">
        <f t="shared" si="5"/>
        <v>0</v>
      </c>
      <c r="X49" s="47"/>
      <c r="Y49" s="19"/>
      <c r="Z49" s="19"/>
      <c r="AA49" s="18">
        <f t="shared" si="3"/>
        <v>0</v>
      </c>
      <c r="AC49" s="14"/>
    </row>
    <row r="50" spans="1:29" ht="14.15" x14ac:dyDescent="0.35">
      <c r="A50" s="1">
        <v>32</v>
      </c>
      <c r="B50" s="5" t="s">
        <v>86</v>
      </c>
      <c r="D50" s="15" t="s">
        <v>52</v>
      </c>
      <c r="E50" s="5" t="s">
        <v>1</v>
      </c>
      <c r="F50" s="5" t="s">
        <v>87</v>
      </c>
      <c r="H50" s="5" t="s">
        <v>3</v>
      </c>
      <c r="I50" s="5" t="s">
        <v>1</v>
      </c>
      <c r="J50" s="16"/>
      <c r="K50" s="16"/>
      <c r="L50" s="16">
        <v>11560361.176559042</v>
      </c>
      <c r="M50" s="16"/>
      <c r="N50" s="16"/>
      <c r="O50" s="44">
        <f t="shared" si="1"/>
        <v>0</v>
      </c>
      <c r="P50" s="45"/>
      <c r="Q50" s="16"/>
      <c r="R50" s="16"/>
      <c r="S50" s="16"/>
      <c r="T50" s="16"/>
      <c r="U50" s="16"/>
      <c r="V50" s="16"/>
      <c r="W50" s="46">
        <f t="shared" si="5"/>
        <v>0</v>
      </c>
      <c r="X50" s="47"/>
      <c r="Y50" s="19"/>
      <c r="Z50" s="19"/>
      <c r="AA50" s="18">
        <f t="shared" si="3"/>
        <v>0</v>
      </c>
      <c r="AC50" s="14"/>
    </row>
    <row r="51" spans="1:29" ht="14.15" x14ac:dyDescent="0.35">
      <c r="A51" s="1">
        <v>33</v>
      </c>
      <c r="B51" s="5" t="s">
        <v>86</v>
      </c>
      <c r="D51" s="15" t="s">
        <v>52</v>
      </c>
      <c r="E51" s="5" t="s">
        <v>1</v>
      </c>
      <c r="F51" s="5" t="s">
        <v>47</v>
      </c>
      <c r="H51" s="5" t="s">
        <v>3</v>
      </c>
      <c r="I51" s="5" t="s">
        <v>1</v>
      </c>
      <c r="J51" s="16">
        <v>7101581</v>
      </c>
      <c r="K51" s="16"/>
      <c r="L51" s="16"/>
      <c r="M51" s="16"/>
      <c r="N51" s="16"/>
      <c r="O51" s="44">
        <f t="shared" si="1"/>
        <v>0</v>
      </c>
      <c r="P51" s="45"/>
      <c r="Q51" s="16"/>
      <c r="R51" s="16"/>
      <c r="S51" s="16"/>
      <c r="T51" s="16"/>
      <c r="U51" s="16"/>
      <c r="V51" s="16"/>
      <c r="W51" s="46">
        <f t="shared" si="5"/>
        <v>0</v>
      </c>
      <c r="X51" s="47"/>
      <c r="Y51" s="19"/>
      <c r="Z51" s="19"/>
      <c r="AA51" s="18">
        <f t="shared" si="3"/>
        <v>0</v>
      </c>
      <c r="AC51" s="14"/>
    </row>
    <row r="52" spans="1:29" ht="14.15" x14ac:dyDescent="0.35">
      <c r="A52" s="1">
        <v>34</v>
      </c>
      <c r="B52" s="5" t="s">
        <v>88</v>
      </c>
      <c r="D52" s="15" t="s">
        <v>52</v>
      </c>
      <c r="E52" s="5" t="s">
        <v>1</v>
      </c>
      <c r="G52" s="5" t="s">
        <v>50</v>
      </c>
      <c r="H52" s="5" t="s">
        <v>3</v>
      </c>
      <c r="I52" s="5" t="s">
        <v>1</v>
      </c>
      <c r="J52" s="16"/>
      <c r="K52" s="16"/>
      <c r="L52" s="16"/>
      <c r="M52" s="16"/>
      <c r="N52" s="16"/>
      <c r="O52" s="44">
        <f t="shared" si="1"/>
        <v>0</v>
      </c>
      <c r="P52" s="45"/>
      <c r="Q52" s="16"/>
      <c r="R52" s="16"/>
      <c r="S52" s="16"/>
      <c r="T52" s="16">
        <v>-15769090.9541992</v>
      </c>
      <c r="U52" s="16"/>
      <c r="V52" s="16"/>
      <c r="W52" s="46">
        <f t="shared" si="5"/>
        <v>-15769090.9541992</v>
      </c>
      <c r="X52" s="47"/>
      <c r="Y52" s="19"/>
      <c r="Z52" s="19"/>
      <c r="AA52" s="18">
        <f t="shared" si="3"/>
        <v>-15769090.9541992</v>
      </c>
      <c r="AC52" s="14"/>
    </row>
    <row r="53" spans="1:29" ht="14.15" x14ac:dyDescent="0.35">
      <c r="A53" s="1">
        <v>35</v>
      </c>
      <c r="B53" s="5" t="s">
        <v>86</v>
      </c>
      <c r="D53" s="15" t="s">
        <v>52</v>
      </c>
      <c r="E53" s="5" t="s">
        <v>1</v>
      </c>
      <c r="G53" s="5" t="s">
        <v>50</v>
      </c>
      <c r="H53" s="5" t="s">
        <v>3</v>
      </c>
      <c r="I53" s="5" t="s">
        <v>1</v>
      </c>
      <c r="J53" s="16"/>
      <c r="K53" s="16"/>
      <c r="L53" s="16"/>
      <c r="M53" s="16"/>
      <c r="N53" s="16"/>
      <c r="O53" s="44">
        <f t="shared" si="1"/>
        <v>0</v>
      </c>
      <c r="P53" s="45"/>
      <c r="Q53" s="16"/>
      <c r="R53" s="16"/>
      <c r="S53" s="16"/>
      <c r="T53" s="16">
        <v>3353593.0929932198</v>
      </c>
      <c r="U53" s="16"/>
      <c r="V53" s="16"/>
      <c r="W53" s="46">
        <f t="shared" si="5"/>
        <v>3353593.0929932198</v>
      </c>
      <c r="X53" s="16">
        <v>-6246444.3153530098</v>
      </c>
      <c r="Y53" s="19"/>
      <c r="Z53" s="19"/>
      <c r="AA53" s="18">
        <f t="shared" si="3"/>
        <v>-2892851.22235979</v>
      </c>
      <c r="AC53" s="14"/>
    </row>
    <row r="54" spans="1:29" ht="14.15" x14ac:dyDescent="0.35">
      <c r="A54" s="1">
        <v>36</v>
      </c>
      <c r="D54" s="15"/>
      <c r="J54" s="16"/>
      <c r="K54" s="16"/>
      <c r="L54" s="16"/>
      <c r="M54" s="16"/>
      <c r="N54" s="16"/>
      <c r="O54" s="44">
        <f t="shared" si="1"/>
        <v>0</v>
      </c>
      <c r="P54" s="45"/>
      <c r="Q54" s="16"/>
      <c r="R54" s="16"/>
      <c r="S54" s="16"/>
      <c r="T54" s="16"/>
      <c r="U54" s="16"/>
      <c r="V54" s="16"/>
      <c r="W54" s="46">
        <f t="shared" si="5"/>
        <v>0</v>
      </c>
      <c r="X54" s="47"/>
      <c r="Y54" s="19"/>
      <c r="Z54" s="19"/>
      <c r="AA54" s="18">
        <f t="shared" si="3"/>
        <v>0</v>
      </c>
      <c r="AC54" s="14"/>
    </row>
    <row r="55" spans="1:29" ht="14.15" x14ac:dyDescent="0.35">
      <c r="A55" s="1">
        <v>37</v>
      </c>
      <c r="B55" s="20" t="s">
        <v>1</v>
      </c>
      <c r="C55" s="21"/>
      <c r="D55" s="21"/>
      <c r="E55" s="22"/>
      <c r="F55" s="22"/>
      <c r="G55" s="22"/>
      <c r="H55" s="22"/>
      <c r="I55" s="22"/>
      <c r="J55" s="50"/>
      <c r="K55" s="50"/>
      <c r="L55" s="50"/>
      <c r="M55" s="50"/>
      <c r="N55" s="50"/>
      <c r="O55" s="52"/>
      <c r="P55" s="52"/>
      <c r="Q55" s="50"/>
      <c r="R55" s="50"/>
      <c r="S55" s="50"/>
      <c r="T55" s="50"/>
      <c r="U55" s="50"/>
      <c r="V55" s="50"/>
      <c r="W55" s="50"/>
      <c r="X55" s="50"/>
      <c r="Y55" s="23"/>
      <c r="Z55" s="23"/>
      <c r="AA55" s="23"/>
      <c r="AB55" s="22"/>
      <c r="AC55" s="20"/>
    </row>
    <row r="56" spans="1:29" ht="14.15" x14ac:dyDescent="0.35">
      <c r="A56" s="1">
        <v>38</v>
      </c>
      <c r="B56" s="5" t="s">
        <v>45</v>
      </c>
      <c r="C56" s="1">
        <v>18254</v>
      </c>
      <c r="D56" s="15" t="s">
        <v>46</v>
      </c>
      <c r="E56" s="5" t="s">
        <v>1</v>
      </c>
      <c r="F56" s="5" t="s">
        <v>47</v>
      </c>
      <c r="G56" s="5" t="s">
        <v>48</v>
      </c>
      <c r="H56" s="5" t="s">
        <v>6</v>
      </c>
      <c r="I56" s="5" t="s">
        <v>6</v>
      </c>
      <c r="J56" s="16">
        <v>903177.988330864</v>
      </c>
      <c r="K56" s="16"/>
      <c r="L56" s="16"/>
      <c r="M56" s="16"/>
      <c r="N56" s="16"/>
      <c r="O56" s="44">
        <f t="shared" si="1"/>
        <v>903177.988330864</v>
      </c>
      <c r="P56" s="45"/>
      <c r="Q56" s="16">
        <f>-J56</f>
        <v>-903177.988330864</v>
      </c>
      <c r="R56" s="16"/>
      <c r="S56" s="16"/>
      <c r="T56" s="16"/>
      <c r="U56" s="16"/>
      <c r="V56" s="16"/>
      <c r="W56" s="46">
        <f t="shared" si="5"/>
        <v>903177.988330864</v>
      </c>
      <c r="X56" s="47"/>
      <c r="Y56" s="19"/>
      <c r="Z56" s="19"/>
      <c r="AA56" s="18">
        <f t="shared" si="3"/>
        <v>903177.988330864</v>
      </c>
      <c r="AC56" s="14"/>
    </row>
    <row r="57" spans="1:29" ht="14.15" x14ac:dyDescent="0.35">
      <c r="A57" s="1">
        <v>39</v>
      </c>
      <c r="B57" s="5" t="s">
        <v>49</v>
      </c>
      <c r="C57" s="1">
        <v>18254</v>
      </c>
      <c r="D57" s="15" t="s">
        <v>46</v>
      </c>
      <c r="E57" s="5" t="s">
        <v>1</v>
      </c>
      <c r="F57" s="5" t="s">
        <v>47</v>
      </c>
      <c r="G57" s="5" t="s">
        <v>50</v>
      </c>
      <c r="H57" s="5" t="s">
        <v>6</v>
      </c>
      <c r="I57" s="5" t="s">
        <v>6</v>
      </c>
      <c r="J57" s="16">
        <v>155753.77958402038</v>
      </c>
      <c r="K57" s="16"/>
      <c r="L57" s="16"/>
      <c r="M57" s="16"/>
      <c r="N57" s="16"/>
      <c r="O57" s="44">
        <f t="shared" si="1"/>
        <v>155753.77958402038</v>
      </c>
      <c r="P57" s="45"/>
      <c r="Q57" s="16">
        <f>-J57</f>
        <v>-155753.77958402038</v>
      </c>
      <c r="R57" s="16"/>
      <c r="S57" s="16"/>
      <c r="T57" s="16"/>
      <c r="U57" s="16"/>
      <c r="V57" s="16"/>
      <c r="W57" s="46">
        <f t="shared" si="5"/>
        <v>155753.77958402038</v>
      </c>
      <c r="X57" s="47"/>
      <c r="Y57" s="19"/>
      <c r="Z57" s="19"/>
      <c r="AA57" s="18">
        <f t="shared" si="3"/>
        <v>155753.77958402038</v>
      </c>
      <c r="AC57" s="14"/>
    </row>
    <row r="58" spans="1:29" ht="14.15" x14ac:dyDescent="0.35">
      <c r="A58" s="1">
        <v>40</v>
      </c>
      <c r="D58" s="15"/>
      <c r="J58" s="16"/>
      <c r="K58" s="16"/>
      <c r="L58" s="16"/>
      <c r="M58" s="16"/>
      <c r="N58" s="16"/>
      <c r="O58" s="44">
        <f t="shared" si="1"/>
        <v>0</v>
      </c>
      <c r="P58" s="45"/>
      <c r="Q58" s="16"/>
      <c r="R58" s="16"/>
      <c r="S58" s="16"/>
      <c r="T58" s="16"/>
      <c r="U58" s="16"/>
      <c r="V58" s="16"/>
      <c r="W58" s="46">
        <f t="shared" si="5"/>
        <v>0</v>
      </c>
      <c r="X58" s="47"/>
      <c r="Y58" s="19"/>
      <c r="Z58" s="19"/>
      <c r="AA58" s="18">
        <f t="shared" si="3"/>
        <v>0</v>
      </c>
      <c r="AC58" s="14"/>
    </row>
    <row r="59" spans="1:29" ht="14.15" x14ac:dyDescent="0.35">
      <c r="A59" s="1">
        <v>41</v>
      </c>
      <c r="B59" s="14" t="s">
        <v>89</v>
      </c>
      <c r="C59" s="1">
        <v>23203</v>
      </c>
      <c r="D59" s="15" t="s">
        <v>46</v>
      </c>
      <c r="E59" s="5" t="s">
        <v>1</v>
      </c>
      <c r="F59" s="5" t="s">
        <v>57</v>
      </c>
      <c r="H59" s="5" t="s">
        <v>3</v>
      </c>
      <c r="I59" s="5" t="s">
        <v>1</v>
      </c>
      <c r="J59" s="25">
        <v>69778778.989999995</v>
      </c>
      <c r="K59" s="25"/>
      <c r="L59" s="25"/>
      <c r="M59" s="25"/>
      <c r="N59" s="16"/>
      <c r="O59" s="17">
        <f t="shared" si="1"/>
        <v>0</v>
      </c>
      <c r="Q59" s="16"/>
      <c r="R59" s="16"/>
      <c r="S59" s="16"/>
      <c r="T59" s="16"/>
      <c r="U59" s="16"/>
      <c r="V59" s="16"/>
      <c r="W59" s="18">
        <f t="shared" si="5"/>
        <v>0</v>
      </c>
      <c r="X59" s="19"/>
      <c r="Y59" s="19"/>
      <c r="Z59" s="19"/>
      <c r="AA59" s="18">
        <f t="shared" si="3"/>
        <v>0</v>
      </c>
      <c r="AC59" s="14"/>
    </row>
    <row r="60" spans="1:29" ht="14.15" x14ac:dyDescent="0.35">
      <c r="A60" s="1">
        <v>42</v>
      </c>
      <c r="B60" s="14" t="s">
        <v>89</v>
      </c>
      <c r="C60" s="1">
        <v>14210</v>
      </c>
      <c r="D60" s="15" t="s">
        <v>46</v>
      </c>
      <c r="E60" s="5" t="s">
        <v>1</v>
      </c>
      <c r="F60" s="5" t="s">
        <v>58</v>
      </c>
      <c r="H60" s="5" t="s">
        <v>3</v>
      </c>
      <c r="I60" s="5" t="s">
        <v>1</v>
      </c>
      <c r="J60" s="25"/>
      <c r="K60" s="25"/>
      <c r="L60" s="25">
        <f>-J59</f>
        <v>-69778778.989999995</v>
      </c>
      <c r="M60" s="25"/>
      <c r="N60" s="16"/>
      <c r="O60" s="17">
        <f t="shared" si="1"/>
        <v>0</v>
      </c>
      <c r="Q60" s="16"/>
      <c r="R60" s="16"/>
      <c r="S60" s="16"/>
      <c r="T60" s="16"/>
      <c r="U60" s="16"/>
      <c r="V60" s="16"/>
      <c r="W60" s="18">
        <f t="shared" si="5"/>
        <v>0</v>
      </c>
      <c r="X60" s="19"/>
      <c r="Y60" s="19"/>
      <c r="Z60" s="19"/>
      <c r="AA60" s="18">
        <f t="shared" si="3"/>
        <v>0</v>
      </c>
      <c r="AC60" s="14"/>
    </row>
    <row r="61" spans="1:29" ht="14.15" x14ac:dyDescent="0.35">
      <c r="A61" s="1">
        <v>43</v>
      </c>
      <c r="B61" s="14"/>
      <c r="D61" s="15"/>
      <c r="J61" s="25"/>
      <c r="K61" s="25"/>
      <c r="L61" s="25"/>
      <c r="M61" s="25"/>
      <c r="N61" s="16"/>
      <c r="O61" s="17">
        <f t="shared" si="1"/>
        <v>0</v>
      </c>
      <c r="Q61" s="16"/>
      <c r="R61" s="16"/>
      <c r="S61" s="16"/>
      <c r="T61" s="16"/>
      <c r="U61" s="16"/>
      <c r="V61" s="16"/>
      <c r="W61" s="18"/>
      <c r="X61" s="19"/>
      <c r="Y61" s="19"/>
      <c r="Z61" s="19"/>
      <c r="AA61" s="18"/>
      <c r="AC61" s="14"/>
    </row>
    <row r="62" spans="1:29" ht="14.15" x14ac:dyDescent="0.35">
      <c r="A62" s="1">
        <v>44</v>
      </c>
      <c r="B62" s="14" t="s">
        <v>90</v>
      </c>
      <c r="C62" s="1">
        <v>25410</v>
      </c>
      <c r="D62" s="15" t="s">
        <v>52</v>
      </c>
      <c r="E62" s="5" t="s">
        <v>1</v>
      </c>
      <c r="F62" s="5" t="s">
        <v>87</v>
      </c>
      <c r="H62" s="5" t="s">
        <v>3</v>
      </c>
      <c r="I62" s="5" t="s">
        <v>1</v>
      </c>
      <c r="K62" s="53"/>
      <c r="L62" s="53">
        <v>14118614.24</v>
      </c>
      <c r="M62" s="25"/>
      <c r="N62" s="16"/>
      <c r="O62" s="17">
        <f t="shared" si="1"/>
        <v>0</v>
      </c>
      <c r="Q62" s="16"/>
      <c r="R62" s="16"/>
      <c r="S62" s="16"/>
      <c r="T62" s="16"/>
      <c r="U62" s="16"/>
      <c r="V62" s="16"/>
      <c r="W62" s="18">
        <f t="shared" si="5"/>
        <v>0</v>
      </c>
      <c r="X62" s="19"/>
      <c r="Y62" s="19"/>
      <c r="Z62" s="19"/>
      <c r="AA62" s="18">
        <f t="shared" ref="AA62:AA81" si="6">+IF(I62="unrecorded",-SUM(Q62:S62),+IF(I62=$F$1,+SUM(T62:V62))+IF(I62=$F$1,+SUM(X62:Z62)))</f>
        <v>0</v>
      </c>
      <c r="AC62" s="14"/>
    </row>
    <row r="63" spans="1:29" ht="14.15" x14ac:dyDescent="0.35">
      <c r="A63" s="1">
        <v>45</v>
      </c>
      <c r="B63" s="14" t="s">
        <v>90</v>
      </c>
      <c r="C63" s="1">
        <v>18200</v>
      </c>
      <c r="D63" s="15" t="s">
        <v>52</v>
      </c>
      <c r="E63" s="5" t="s">
        <v>1</v>
      </c>
      <c r="F63" s="5" t="s">
        <v>47</v>
      </c>
      <c r="H63" s="5" t="s">
        <v>3</v>
      </c>
      <c r="I63" s="5" t="s">
        <v>1</v>
      </c>
      <c r="J63" s="53">
        <f>-L62</f>
        <v>-14118614.24</v>
      </c>
      <c r="K63" s="53"/>
      <c r="M63" s="25"/>
      <c r="N63" s="16"/>
      <c r="O63" s="17">
        <f t="shared" si="1"/>
        <v>0</v>
      </c>
      <c r="Q63" s="16"/>
      <c r="R63" s="16"/>
      <c r="S63" s="16"/>
      <c r="T63" s="16"/>
      <c r="U63" s="16"/>
      <c r="V63" s="16"/>
      <c r="W63" s="18">
        <f t="shared" si="5"/>
        <v>0</v>
      </c>
      <c r="X63" s="19"/>
      <c r="Y63" s="19"/>
      <c r="Z63" s="19"/>
      <c r="AA63" s="18">
        <f t="shared" si="6"/>
        <v>0</v>
      </c>
      <c r="AC63" s="14"/>
    </row>
    <row r="64" spans="1:29" ht="14.15" x14ac:dyDescent="0.35">
      <c r="A64" s="1">
        <v>46</v>
      </c>
      <c r="B64" s="14" t="s">
        <v>91</v>
      </c>
      <c r="C64" s="1">
        <v>25410</v>
      </c>
      <c r="D64" s="15" t="s">
        <v>46</v>
      </c>
      <c r="E64" s="5" t="s">
        <v>1</v>
      </c>
      <c r="F64" s="5" t="s">
        <v>87</v>
      </c>
      <c r="H64" s="5" t="s">
        <v>3</v>
      </c>
      <c r="I64" s="5" t="s">
        <v>1</v>
      </c>
      <c r="K64" s="25"/>
      <c r="L64" s="25">
        <f>67875063.05-L62</f>
        <v>53756448.809999995</v>
      </c>
      <c r="M64" s="25"/>
      <c r="N64" s="16"/>
      <c r="O64" s="17">
        <f t="shared" si="1"/>
        <v>0</v>
      </c>
      <c r="Q64" s="16"/>
      <c r="R64" s="16"/>
      <c r="S64" s="16"/>
      <c r="T64" s="16"/>
      <c r="U64" s="16"/>
      <c r="V64" s="16"/>
      <c r="W64" s="18"/>
      <c r="X64" s="19"/>
      <c r="Y64" s="19"/>
      <c r="Z64" s="19"/>
      <c r="AA64" s="18"/>
      <c r="AC64" s="14"/>
    </row>
    <row r="65" spans="1:29" ht="14.15" x14ac:dyDescent="0.35">
      <c r="A65" s="1">
        <v>47</v>
      </c>
      <c r="B65" s="14" t="s">
        <v>91</v>
      </c>
      <c r="C65" s="1">
        <v>18200</v>
      </c>
      <c r="D65" s="15" t="s">
        <v>46</v>
      </c>
      <c r="E65" s="5" t="s">
        <v>1</v>
      </c>
      <c r="F65" s="5" t="s">
        <v>47</v>
      </c>
      <c r="H65" s="5" t="s">
        <v>3</v>
      </c>
      <c r="I65" s="5" t="s">
        <v>1</v>
      </c>
      <c r="J65" s="25">
        <f>-L64</f>
        <v>-53756448.809999995</v>
      </c>
      <c r="K65" s="25"/>
      <c r="M65" s="25"/>
      <c r="N65" s="16"/>
      <c r="O65" s="17">
        <f t="shared" si="1"/>
        <v>0</v>
      </c>
      <c r="Q65" s="16"/>
      <c r="R65" s="16"/>
      <c r="S65" s="16"/>
      <c r="T65" s="16"/>
      <c r="U65" s="16"/>
      <c r="V65" s="16"/>
      <c r="W65" s="18"/>
      <c r="X65" s="19"/>
      <c r="Y65" s="19"/>
      <c r="Z65" s="19"/>
      <c r="AA65" s="18"/>
      <c r="AC65" s="14"/>
    </row>
    <row r="66" spans="1:29" ht="14.15" x14ac:dyDescent="0.35">
      <c r="A66" s="1">
        <v>48</v>
      </c>
      <c r="B66" s="14"/>
      <c r="D66" s="15"/>
      <c r="J66" s="25"/>
      <c r="K66" s="25"/>
      <c r="M66" s="25"/>
      <c r="N66" s="16"/>
      <c r="O66" s="17">
        <f t="shared" si="1"/>
        <v>0</v>
      </c>
      <c r="Q66" s="16"/>
      <c r="R66" s="16"/>
      <c r="S66" s="16"/>
      <c r="T66" s="16"/>
      <c r="U66" s="16"/>
      <c r="V66" s="16"/>
      <c r="W66" s="18">
        <f t="shared" si="5"/>
        <v>0</v>
      </c>
      <c r="X66" s="19"/>
      <c r="Y66" s="19"/>
      <c r="Z66" s="19"/>
      <c r="AA66" s="18">
        <f t="shared" si="6"/>
        <v>0</v>
      </c>
      <c r="AC66" s="14"/>
    </row>
    <row r="67" spans="1:29" ht="14.15" x14ac:dyDescent="0.35">
      <c r="A67" s="1">
        <v>49</v>
      </c>
      <c r="B67" s="14" t="s">
        <v>51</v>
      </c>
      <c r="D67" s="15" t="s">
        <v>52</v>
      </c>
      <c r="E67" s="5" t="s">
        <v>1</v>
      </c>
      <c r="F67" s="5" t="s">
        <v>53</v>
      </c>
      <c r="H67" s="5" t="s">
        <v>6</v>
      </c>
      <c r="J67" s="53"/>
      <c r="K67" s="53">
        <v>29000000</v>
      </c>
      <c r="M67" s="25"/>
      <c r="N67" s="16"/>
      <c r="O67" s="17">
        <f t="shared" si="1"/>
        <v>29000000</v>
      </c>
      <c r="Q67" s="16"/>
      <c r="R67" s="16"/>
      <c r="S67" s="16"/>
      <c r="T67" s="16"/>
      <c r="U67" s="16"/>
      <c r="V67" s="16"/>
      <c r="W67" s="18">
        <f t="shared" si="5"/>
        <v>0</v>
      </c>
      <c r="X67" s="19"/>
      <c r="Y67" s="19"/>
      <c r="Z67" s="19"/>
      <c r="AA67" s="18">
        <f t="shared" si="6"/>
        <v>0</v>
      </c>
      <c r="AC67" s="14"/>
    </row>
    <row r="68" spans="1:29" ht="14.15" x14ac:dyDescent="0.35">
      <c r="A68" s="1">
        <v>50</v>
      </c>
      <c r="B68" s="14" t="s">
        <v>51</v>
      </c>
      <c r="D68" s="15" t="s">
        <v>52</v>
      </c>
      <c r="E68" s="5" t="s">
        <v>1</v>
      </c>
      <c r="F68" s="5" t="s">
        <v>54</v>
      </c>
      <c r="H68" s="5" t="s">
        <v>6</v>
      </c>
      <c r="J68" s="53"/>
      <c r="K68" s="53">
        <f>-K67</f>
        <v>-29000000</v>
      </c>
      <c r="M68" s="25"/>
      <c r="N68" s="16"/>
      <c r="O68" s="17">
        <f t="shared" si="1"/>
        <v>-29000000</v>
      </c>
      <c r="Q68" s="16"/>
      <c r="R68" s="16"/>
      <c r="S68" s="16"/>
      <c r="T68" s="16"/>
      <c r="U68" s="16"/>
      <c r="V68" s="16"/>
      <c r="W68" s="18">
        <f t="shared" si="5"/>
        <v>0</v>
      </c>
      <c r="X68" s="19"/>
      <c r="Y68" s="19"/>
      <c r="Z68" s="19"/>
      <c r="AA68" s="18">
        <f t="shared" si="6"/>
        <v>0</v>
      </c>
      <c r="AC68" s="14"/>
    </row>
    <row r="69" spans="1:29" ht="14.15" x14ac:dyDescent="0.35">
      <c r="A69" s="1">
        <v>51</v>
      </c>
      <c r="B69" s="14" t="s">
        <v>55</v>
      </c>
      <c r="D69" s="15" t="s">
        <v>46</v>
      </c>
      <c r="E69" s="5" t="s">
        <v>1</v>
      </c>
      <c r="F69" s="5" t="s">
        <v>53</v>
      </c>
      <c r="H69" s="5" t="s">
        <v>6</v>
      </c>
      <c r="J69" s="25"/>
      <c r="K69" s="25">
        <v>8000000</v>
      </c>
      <c r="M69" s="25"/>
      <c r="N69" s="16"/>
      <c r="O69" s="17">
        <f t="shared" si="1"/>
        <v>8000000</v>
      </c>
      <c r="Q69" s="16"/>
      <c r="R69" s="16"/>
      <c r="S69" s="16"/>
      <c r="T69" s="16"/>
      <c r="U69" s="16"/>
      <c r="V69" s="16"/>
      <c r="W69" s="18">
        <f t="shared" si="5"/>
        <v>0</v>
      </c>
      <c r="X69" s="19"/>
      <c r="Y69" s="19"/>
      <c r="Z69" s="19"/>
      <c r="AA69" s="18">
        <f t="shared" si="6"/>
        <v>0</v>
      </c>
      <c r="AC69" s="14"/>
    </row>
    <row r="70" spans="1:29" ht="14.15" x14ac:dyDescent="0.35">
      <c r="A70" s="1">
        <v>52</v>
      </c>
      <c r="B70" s="14" t="s">
        <v>55</v>
      </c>
      <c r="D70" s="15" t="s">
        <v>46</v>
      </c>
      <c r="E70" s="5" t="s">
        <v>1</v>
      </c>
      <c r="F70" s="5" t="s">
        <v>54</v>
      </c>
      <c r="H70" s="5" t="s">
        <v>6</v>
      </c>
      <c r="J70" s="25"/>
      <c r="K70" s="25">
        <f>-K69</f>
        <v>-8000000</v>
      </c>
      <c r="M70" s="25"/>
      <c r="N70" s="16"/>
      <c r="O70" s="17">
        <f t="shared" si="1"/>
        <v>-8000000</v>
      </c>
      <c r="Q70" s="16"/>
      <c r="R70" s="16"/>
      <c r="S70" s="16"/>
      <c r="T70" s="16"/>
      <c r="U70" s="16"/>
      <c r="V70" s="16"/>
      <c r="W70" s="18">
        <f t="shared" si="5"/>
        <v>0</v>
      </c>
      <c r="X70" s="19"/>
      <c r="Y70" s="19"/>
      <c r="Z70" s="19"/>
      <c r="AA70" s="18">
        <f t="shared" si="6"/>
        <v>0</v>
      </c>
      <c r="AC70" s="14"/>
    </row>
    <row r="71" spans="1:29" ht="14.15" x14ac:dyDescent="0.35">
      <c r="A71" s="1">
        <v>53</v>
      </c>
      <c r="B71" s="14"/>
      <c r="D71" s="15"/>
      <c r="J71" s="25"/>
      <c r="K71" s="25"/>
      <c r="M71" s="25"/>
      <c r="N71" s="16"/>
      <c r="O71" s="17"/>
      <c r="Q71" s="16"/>
      <c r="R71" s="16"/>
      <c r="S71" s="16"/>
      <c r="T71" s="16"/>
      <c r="U71" s="16"/>
      <c r="V71" s="16"/>
      <c r="W71" s="18">
        <f t="shared" si="5"/>
        <v>0</v>
      </c>
      <c r="X71" s="19"/>
      <c r="Y71" s="19"/>
      <c r="Z71" s="19"/>
      <c r="AA71" s="18">
        <f t="shared" si="6"/>
        <v>0</v>
      </c>
      <c r="AC71" s="14"/>
    </row>
    <row r="72" spans="1:29" ht="14.15" x14ac:dyDescent="0.35">
      <c r="A72" s="1">
        <v>54</v>
      </c>
      <c r="B72" s="14" t="s">
        <v>56</v>
      </c>
      <c r="D72" s="15" t="s">
        <v>46</v>
      </c>
      <c r="E72" s="5" t="s">
        <v>1</v>
      </c>
      <c r="F72" s="5" t="s">
        <v>57</v>
      </c>
      <c r="H72" s="5" t="s">
        <v>6</v>
      </c>
      <c r="J72" s="25"/>
      <c r="K72" s="25"/>
      <c r="L72" s="54">
        <v>20000000</v>
      </c>
      <c r="M72" s="25"/>
      <c r="N72" s="16"/>
      <c r="O72" s="17">
        <f t="shared" ref="O72:O79" si="7">+IF(H72="Recorded",0,SUM(J72:N72))</f>
        <v>20000000</v>
      </c>
      <c r="Q72" s="16"/>
      <c r="R72" s="16"/>
      <c r="S72" s="16"/>
      <c r="T72" s="16"/>
      <c r="U72" s="16"/>
      <c r="V72" s="16"/>
      <c r="W72" s="18">
        <f t="shared" si="5"/>
        <v>0</v>
      </c>
      <c r="X72" s="19"/>
      <c r="Y72" s="19"/>
      <c r="Z72" s="19"/>
      <c r="AA72" s="18">
        <f t="shared" si="6"/>
        <v>0</v>
      </c>
      <c r="AC72" s="14"/>
    </row>
    <row r="73" spans="1:29" ht="14.15" x14ac:dyDescent="0.35">
      <c r="A73" s="1">
        <v>55</v>
      </c>
      <c r="B73" s="14" t="s">
        <v>56</v>
      </c>
      <c r="D73" s="15" t="s">
        <v>46</v>
      </c>
      <c r="E73" s="5" t="s">
        <v>1</v>
      </c>
      <c r="F73" s="5" t="s">
        <v>58</v>
      </c>
      <c r="H73" s="5" t="s">
        <v>6</v>
      </c>
      <c r="J73" s="25">
        <v>-20000000</v>
      </c>
      <c r="K73" s="25"/>
      <c r="M73" s="25"/>
      <c r="N73" s="16"/>
      <c r="O73" s="17">
        <f t="shared" si="7"/>
        <v>-20000000</v>
      </c>
      <c r="Q73" s="16"/>
      <c r="R73" s="16"/>
      <c r="S73" s="16"/>
      <c r="T73" s="16"/>
      <c r="U73" s="16"/>
      <c r="V73" s="16"/>
      <c r="W73" s="18">
        <f t="shared" si="5"/>
        <v>0</v>
      </c>
      <c r="X73" s="19"/>
      <c r="Y73" s="19"/>
      <c r="Z73" s="19"/>
      <c r="AA73" s="18">
        <f t="shared" si="6"/>
        <v>0</v>
      </c>
      <c r="AC73" s="14"/>
    </row>
    <row r="74" spans="1:29" ht="14.15" x14ac:dyDescent="0.35">
      <c r="A74" s="1">
        <v>56</v>
      </c>
      <c r="B74" s="14"/>
      <c r="D74" s="15"/>
      <c r="J74" s="25"/>
      <c r="K74" s="25"/>
      <c r="M74" s="25"/>
      <c r="N74" s="16"/>
      <c r="O74" s="17">
        <f t="shared" si="7"/>
        <v>0</v>
      </c>
      <c r="Q74" s="16"/>
      <c r="R74" s="16"/>
      <c r="S74" s="16"/>
      <c r="T74" s="16"/>
      <c r="U74" s="16"/>
      <c r="V74" s="16"/>
      <c r="W74" s="18">
        <f t="shared" si="5"/>
        <v>0</v>
      </c>
      <c r="X74" s="19"/>
      <c r="Y74" s="19"/>
      <c r="Z74" s="19"/>
      <c r="AA74" s="18">
        <f t="shared" si="6"/>
        <v>0</v>
      </c>
      <c r="AC74" s="14"/>
    </row>
    <row r="75" spans="1:29" ht="14.15" x14ac:dyDescent="0.35">
      <c r="A75" s="1">
        <v>57</v>
      </c>
      <c r="B75" s="14" t="s">
        <v>59</v>
      </c>
      <c r="D75" s="15" t="s">
        <v>52</v>
      </c>
      <c r="E75" s="5" t="s">
        <v>1</v>
      </c>
      <c r="F75" s="5" t="s">
        <v>57</v>
      </c>
      <c r="H75" s="5" t="s">
        <v>6</v>
      </c>
      <c r="J75" s="25"/>
      <c r="K75" s="25"/>
      <c r="L75" s="42">
        <v>14000000</v>
      </c>
      <c r="M75" s="25"/>
      <c r="N75" s="16"/>
      <c r="O75" s="17">
        <f t="shared" si="7"/>
        <v>14000000</v>
      </c>
      <c r="Q75" s="16"/>
      <c r="R75" s="16"/>
      <c r="S75" s="16"/>
      <c r="T75" s="16"/>
      <c r="U75" s="16"/>
      <c r="V75" s="16"/>
      <c r="W75" s="18">
        <f t="shared" si="5"/>
        <v>0</v>
      </c>
      <c r="X75" s="19"/>
      <c r="Y75" s="19"/>
      <c r="Z75" s="19"/>
      <c r="AA75" s="18">
        <f t="shared" si="6"/>
        <v>0</v>
      </c>
      <c r="AC75" s="14"/>
    </row>
    <row r="76" spans="1:29" ht="14.15" x14ac:dyDescent="0.35">
      <c r="A76" s="1">
        <v>58</v>
      </c>
      <c r="B76" s="14" t="s">
        <v>59</v>
      </c>
      <c r="D76" s="15" t="s">
        <v>52</v>
      </c>
      <c r="E76" s="5" t="s">
        <v>1</v>
      </c>
      <c r="F76" s="5" t="s">
        <v>60</v>
      </c>
      <c r="H76" s="5" t="s">
        <v>6</v>
      </c>
      <c r="J76" s="25"/>
      <c r="K76" s="25">
        <v>-14000000</v>
      </c>
      <c r="M76" s="25"/>
      <c r="N76" s="16"/>
      <c r="O76" s="17">
        <f t="shared" si="7"/>
        <v>-14000000</v>
      </c>
      <c r="Q76" s="16"/>
      <c r="R76" s="16"/>
      <c r="S76" s="16"/>
      <c r="T76" s="16"/>
      <c r="U76" s="16"/>
      <c r="V76" s="16"/>
      <c r="W76" s="18">
        <f t="shared" si="5"/>
        <v>0</v>
      </c>
      <c r="X76" s="19"/>
      <c r="Y76" s="19"/>
      <c r="Z76" s="19"/>
      <c r="AA76" s="18">
        <f t="shared" si="6"/>
        <v>0</v>
      </c>
      <c r="AC76" s="14"/>
    </row>
    <row r="77" spans="1:29" ht="14.15" x14ac:dyDescent="0.35">
      <c r="A77" s="1">
        <v>59</v>
      </c>
      <c r="B77" s="14"/>
      <c r="D77" s="15"/>
      <c r="J77" s="25"/>
      <c r="K77" s="25"/>
      <c r="M77" s="25"/>
      <c r="N77" s="16"/>
      <c r="O77" s="17">
        <f t="shared" si="7"/>
        <v>0</v>
      </c>
      <c r="Q77" s="16"/>
      <c r="R77" s="16"/>
      <c r="S77" s="16"/>
      <c r="T77" s="16"/>
      <c r="U77" s="16"/>
      <c r="V77" s="16"/>
      <c r="W77" s="18">
        <f t="shared" si="5"/>
        <v>0</v>
      </c>
      <c r="X77" s="19"/>
      <c r="Y77" s="19"/>
      <c r="Z77" s="19"/>
      <c r="AA77" s="18">
        <f t="shared" si="6"/>
        <v>0</v>
      </c>
      <c r="AC77" s="14"/>
    </row>
    <row r="78" spans="1:29" ht="14.15" x14ac:dyDescent="0.35">
      <c r="A78" s="1">
        <v>60</v>
      </c>
      <c r="B78" s="14"/>
      <c r="D78" s="15"/>
      <c r="J78" s="25"/>
      <c r="K78" s="25"/>
      <c r="M78" s="25"/>
      <c r="N78" s="16"/>
      <c r="O78" s="17">
        <f t="shared" si="7"/>
        <v>0</v>
      </c>
      <c r="Q78" s="16"/>
      <c r="R78" s="16"/>
      <c r="S78" s="16"/>
      <c r="T78" s="16"/>
      <c r="U78" s="16"/>
      <c r="V78" s="16"/>
      <c r="W78" s="18">
        <f t="shared" si="5"/>
        <v>0</v>
      </c>
      <c r="X78" s="19"/>
      <c r="Y78" s="19"/>
      <c r="Z78" s="19"/>
      <c r="AA78" s="18">
        <f t="shared" si="6"/>
        <v>0</v>
      </c>
      <c r="AC78" s="14"/>
    </row>
    <row r="79" spans="1:29" ht="14.15" x14ac:dyDescent="0.35">
      <c r="A79" s="1">
        <v>61</v>
      </c>
      <c r="B79" s="14"/>
      <c r="D79" s="15"/>
      <c r="J79" s="25"/>
      <c r="K79" s="25"/>
      <c r="M79" s="25"/>
      <c r="N79" s="16"/>
      <c r="O79" s="17">
        <f t="shared" si="7"/>
        <v>0</v>
      </c>
      <c r="Q79" s="16"/>
      <c r="R79" s="16"/>
      <c r="S79" s="16"/>
      <c r="T79" s="16"/>
      <c r="U79" s="16"/>
      <c r="V79" s="16"/>
      <c r="W79" s="18">
        <f t="shared" si="5"/>
        <v>0</v>
      </c>
      <c r="X79" s="19"/>
      <c r="Y79" s="19"/>
      <c r="Z79" s="19"/>
      <c r="AA79" s="18">
        <f t="shared" si="6"/>
        <v>0</v>
      </c>
      <c r="AC79" s="14"/>
    </row>
    <row r="80" spans="1:29" ht="14.15" x14ac:dyDescent="0.35">
      <c r="A80" s="1">
        <v>62</v>
      </c>
      <c r="B80" s="14"/>
      <c r="D80" s="15"/>
      <c r="J80" s="25"/>
      <c r="K80" s="25"/>
      <c r="M80" s="25"/>
      <c r="N80" s="16"/>
      <c r="O80" s="17">
        <f t="shared" si="1"/>
        <v>0</v>
      </c>
      <c r="Q80" s="16"/>
      <c r="R80" s="16"/>
      <c r="S80" s="16"/>
      <c r="T80" s="16"/>
      <c r="U80" s="16"/>
      <c r="V80" s="16"/>
      <c r="W80" s="18">
        <f t="shared" si="5"/>
        <v>0</v>
      </c>
      <c r="X80" s="19"/>
      <c r="Y80" s="19"/>
      <c r="Z80" s="19"/>
      <c r="AA80" s="18">
        <f t="shared" si="6"/>
        <v>0</v>
      </c>
      <c r="AC80" s="14"/>
    </row>
    <row r="81" spans="1:29" ht="14.15" x14ac:dyDescent="0.35">
      <c r="A81" s="1">
        <v>63</v>
      </c>
      <c r="B81" s="14"/>
      <c r="D81" s="15"/>
      <c r="J81" s="25"/>
      <c r="K81" s="25"/>
      <c r="L81" s="25"/>
      <c r="M81" s="25"/>
      <c r="N81" s="16"/>
      <c r="O81" s="17">
        <f t="shared" si="1"/>
        <v>0</v>
      </c>
      <c r="Q81" s="16"/>
      <c r="R81" s="16"/>
      <c r="S81" s="16"/>
      <c r="T81" s="16"/>
      <c r="U81" s="16"/>
      <c r="V81" s="16"/>
      <c r="W81" s="18">
        <f t="shared" si="5"/>
        <v>0</v>
      </c>
      <c r="X81" s="19"/>
      <c r="Y81" s="19"/>
      <c r="Z81" s="19"/>
      <c r="AA81" s="18">
        <f t="shared" si="6"/>
        <v>0</v>
      </c>
      <c r="AC81" s="14"/>
    </row>
    <row r="82" spans="1:29" ht="14.15" x14ac:dyDescent="0.35">
      <c r="A82" s="1">
        <v>64</v>
      </c>
      <c r="B82" s="31" t="s">
        <v>71</v>
      </c>
      <c r="C82" s="32"/>
      <c r="D82" s="32"/>
      <c r="E82" s="33"/>
      <c r="F82" s="33"/>
      <c r="G82" s="33"/>
      <c r="H82" s="33"/>
      <c r="I82" s="33"/>
      <c r="J82" s="34"/>
      <c r="K82" s="34"/>
      <c r="L82" s="34"/>
      <c r="M82" s="34"/>
      <c r="N82" s="34"/>
      <c r="O82" s="34">
        <f t="shared" si="1"/>
        <v>0</v>
      </c>
      <c r="P82" s="35"/>
      <c r="Q82" s="36"/>
      <c r="R82" s="36"/>
      <c r="S82" s="36"/>
      <c r="T82" s="36"/>
      <c r="U82" s="36"/>
      <c r="V82" s="36"/>
      <c r="W82" s="36">
        <f t="shared" si="5"/>
        <v>0</v>
      </c>
      <c r="X82" s="36"/>
      <c r="Y82" s="36"/>
      <c r="Z82" s="36"/>
      <c r="AA82" s="36"/>
      <c r="AB82" s="33"/>
    </row>
    <row r="83" spans="1:29" ht="14.15" x14ac:dyDescent="0.35">
      <c r="A83" s="1">
        <v>65</v>
      </c>
      <c r="B83" s="37" t="s">
        <v>72</v>
      </c>
      <c r="C83" s="7"/>
      <c r="D83" s="7"/>
      <c r="E83" s="37"/>
      <c r="F83" s="37"/>
      <c r="J83" s="38">
        <f t="shared" ref="J83:O83" si="8">SUMIF($H$19:$H$82,"Unrecorded",J19:J82)/1000000</f>
        <v>-22.698012842085117</v>
      </c>
      <c r="K83" s="38">
        <f t="shared" si="8"/>
        <v>-14</v>
      </c>
      <c r="L83" s="38">
        <f t="shared" si="8"/>
        <v>37.386825200000004</v>
      </c>
      <c r="M83" s="38">
        <f t="shared" si="8"/>
        <v>0.37011940999999998</v>
      </c>
      <c r="N83" s="38">
        <f t="shared" si="8"/>
        <v>0</v>
      </c>
      <c r="O83" s="38">
        <f t="shared" si="8"/>
        <v>1.0589317679148837</v>
      </c>
      <c r="Q83" s="39"/>
      <c r="R83" s="39"/>
      <c r="S83" s="39"/>
      <c r="T83" s="39"/>
      <c r="U83" s="39"/>
      <c r="V83" s="39"/>
      <c r="W83" s="39">
        <f>SUM(W19:W82)</f>
        <v>-16319943.673291098</v>
      </c>
      <c r="X83" s="39"/>
      <c r="Y83" s="39"/>
      <c r="Z83" s="39"/>
      <c r="AA83" s="18"/>
    </row>
    <row r="84" spans="1:29" ht="14.15" x14ac:dyDescent="0.35">
      <c r="J84" s="40"/>
    </row>
    <row r="85" spans="1:29" ht="14.15" x14ac:dyDescent="0.35">
      <c r="J85" s="16"/>
      <c r="K85" s="41"/>
      <c r="L85" s="41"/>
      <c r="M85" s="41"/>
      <c r="N85" s="41"/>
      <c r="O85" s="41"/>
      <c r="P85" s="41"/>
      <c r="Q85" s="41"/>
    </row>
    <row r="88" spans="1:29" ht="14.15" x14ac:dyDescent="0.35">
      <c r="G88" s="42"/>
    </row>
  </sheetData>
  <mergeCells count="5">
    <mergeCell ref="X1:AA1"/>
    <mergeCell ref="B16:Z16"/>
    <mergeCell ref="Q17:S17"/>
    <mergeCell ref="T17:V17"/>
    <mergeCell ref="X17:Z17"/>
  </mergeCells>
  <dataValidations count="9">
    <dataValidation type="list" allowBlank="1" showInputMessage="1" showErrorMessage="1" sqref="F23:G82 F19:F20" xr:uid="{001B0CB1-D2AD-4C15-A846-ED644CDC9938}">
      <formula1>#REF!</formula1>
    </dataValidation>
    <dataValidation type="list" allowBlank="1" showInputMessage="1" showErrorMessage="1" sqref="E23:E81 I19:I82" xr:uid="{09A4793C-EBFA-4BF4-94A2-9DFD19B5930C}">
      <formula1>$I$3:$I$9</formula1>
    </dataValidation>
    <dataValidation type="list" allowBlank="1" showInputMessage="1" showErrorMessage="1" sqref="H21:H82" xr:uid="{D826E0B6-D67F-45FB-AFA1-344FA7E689CA}">
      <formula1>$H$3:$H$4</formula1>
    </dataValidation>
    <dataValidation type="list" allowBlank="1" showInputMessage="1" showErrorMessage="1" sqref="E19:E22" xr:uid="{C96CC710-7CFF-4036-8976-8901957EE3CF}">
      <formula1>$J$3:$J$8</formula1>
    </dataValidation>
    <dataValidation type="list" allowBlank="1" showInputMessage="1" showErrorMessage="1" sqref="G21:G22" xr:uid="{D62970F6-3A0C-481E-9779-4D4899B4B5EF}">
      <formula1>$G$250:$G$268</formula1>
    </dataValidation>
    <dataValidation type="list" allowBlank="1" showInputMessage="1" showErrorMessage="1" sqref="F21" xr:uid="{164E7E1E-B118-4DBE-8852-278707208386}">
      <formula1>$G$185:$G$240</formula1>
    </dataValidation>
    <dataValidation type="list" allowBlank="1" showInputMessage="1" showErrorMessage="1" sqref="H19:H20" xr:uid="{8F59D8E1-6A27-4999-A063-3B84088565E8}">
      <formula1>$H$4:$H$5</formula1>
    </dataValidation>
    <dataValidation type="list" allowBlank="1" showInputMessage="1" showErrorMessage="1" sqref="G19:G20" xr:uid="{90F4936C-B340-4768-AA90-09DD32DF2DA7}">
      <formula1>$G$115:$G$133</formula1>
    </dataValidation>
    <dataValidation type="list" allowBlank="1" showInputMessage="1" showErrorMessage="1" sqref="F1" xr:uid="{1B697BA0-9EDE-4BC5-8160-72D517706051}">
      <formula1>$I$3:$I$6</formula1>
    </dataValidation>
  </dataValidations>
  <pageMargins left="0.7" right="0.7" top="0.75" bottom="0.75" header="0.3" footer="0.3"/>
  <pageSetup paperSize="3" scale="34" fitToHeight="0" orientation="landscape" r:id="rId1"/>
  <headerFooter>
    <oddHeader>&amp;R&amp;"Times New Roman,Regular"The Narragansett Electric Company
d/b/a Rhode Island Energy
Docket No. 25-45-GE
Attachment PUC 1-46
Page &amp;P of &amp;N</oddHeader>
    <oddFooter>&amp;L_x000D_&amp;1#&amp;"Aptos"&amp;14&amp;K000000 Business Use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FCF4-2637-4FEB-B1E6-9ED1ACB40D28}">
  <sheetPr>
    <pageSetUpPr fitToPage="1"/>
  </sheetPr>
  <dimension ref="A1:AN53"/>
  <sheetViews>
    <sheetView zoomScaleNormal="100" workbookViewId="0">
      <pane ySplit="18" topLeftCell="A19" activePane="bottomLeft" state="frozen"/>
      <selection activeCell="D45" sqref="D45"/>
      <selection pane="bottomLeft" activeCell="D45" sqref="D45"/>
    </sheetView>
  </sheetViews>
  <sheetFormatPr defaultColWidth="9.15234375" defaultRowHeight="15" customHeight="1" outlineLevelRow="1" x14ac:dyDescent="0.35"/>
  <cols>
    <col min="1" max="1" width="9.15234375" style="1"/>
    <col min="2" max="2" width="74.4609375" style="5" customWidth="1"/>
    <col min="3" max="3" width="21.23046875" style="1" customWidth="1"/>
    <col min="4" max="4" width="18.15234375" style="1" customWidth="1"/>
    <col min="5" max="5" width="12.69140625" style="5" customWidth="1"/>
    <col min="6" max="6" width="49.84375" style="5" customWidth="1"/>
    <col min="7" max="7" width="51.4609375" style="5" customWidth="1"/>
    <col min="8" max="8" width="17.69140625" style="5" customWidth="1"/>
    <col min="9" max="9" width="18.84375" style="5" customWidth="1"/>
    <col min="10" max="10" width="16.69140625" style="5" customWidth="1"/>
    <col min="11" max="11" width="17.69140625" style="5" customWidth="1"/>
    <col min="12" max="12" width="16.53515625" style="5" bestFit="1" customWidth="1"/>
    <col min="13" max="13" width="18.4609375" style="5" customWidth="1"/>
    <col min="14" max="14" width="23.69140625" style="5" customWidth="1"/>
    <col min="15" max="15" width="27" style="5" customWidth="1"/>
    <col min="16" max="16" width="3.53515625" style="5" customWidth="1"/>
    <col min="17" max="17" width="13" style="5" customWidth="1"/>
    <col min="18" max="18" width="15.84375" style="5" customWidth="1"/>
    <col min="19" max="19" width="12.53515625" style="5" customWidth="1"/>
    <col min="20" max="20" width="13" style="5" customWidth="1"/>
    <col min="21" max="21" width="14.23046875" style="5" customWidth="1"/>
    <col min="22" max="22" width="10.23046875" style="5" bestFit="1" customWidth="1"/>
    <col min="23" max="23" width="16.4609375" style="5" customWidth="1"/>
    <col min="24" max="24" width="12.84375" style="5" customWidth="1"/>
    <col min="25" max="25" width="13.15234375" style="5" customWidth="1"/>
    <col min="26" max="26" width="10.23046875" style="5" customWidth="1"/>
    <col min="27" max="27" width="15.53515625" style="5" customWidth="1"/>
    <col min="28" max="28" width="28.53515625" style="5" bestFit="1" customWidth="1"/>
    <col min="29" max="29" width="208.69140625" style="5" bestFit="1" customWidth="1"/>
    <col min="30" max="30" width="32.15234375" style="5" bestFit="1" customWidth="1"/>
    <col min="31" max="16384" width="9.15234375" style="5"/>
  </cols>
  <sheetData>
    <row r="1" spans="2:27" ht="17.600000000000001" x14ac:dyDescent="0.4">
      <c r="B1" s="2" t="s">
        <v>0</v>
      </c>
      <c r="C1" s="3"/>
      <c r="D1" s="3"/>
      <c r="E1" s="2"/>
      <c r="F1" s="4" t="s">
        <v>1</v>
      </c>
      <c r="L1" s="6"/>
      <c r="X1" s="59"/>
      <c r="Y1" s="59"/>
      <c r="Z1" s="59"/>
      <c r="AA1" s="59"/>
    </row>
    <row r="3" spans="2:27" ht="14.15" hidden="1" outlineLevel="1" x14ac:dyDescent="0.35">
      <c r="B3" s="5" t="s">
        <v>2</v>
      </c>
      <c r="H3" s="5" t="s">
        <v>3</v>
      </c>
      <c r="I3" s="5" t="s">
        <v>4</v>
      </c>
      <c r="J3" s="5" t="s">
        <v>4</v>
      </c>
    </row>
    <row r="4" spans="2:27" ht="14.15" hidden="1" outlineLevel="1" x14ac:dyDescent="0.35">
      <c r="B4" s="5" t="s">
        <v>5</v>
      </c>
      <c r="H4" s="5" t="s">
        <v>6</v>
      </c>
      <c r="I4" s="5" t="s">
        <v>7</v>
      </c>
      <c r="J4" s="5" t="s">
        <v>7</v>
      </c>
    </row>
    <row r="5" spans="2:27" ht="14.15" hidden="1" outlineLevel="1" x14ac:dyDescent="0.35">
      <c r="B5" s="5" t="s">
        <v>8</v>
      </c>
      <c r="I5" s="5" t="s">
        <v>9</v>
      </c>
      <c r="J5" s="5" t="s">
        <v>9</v>
      </c>
    </row>
    <row r="6" spans="2:27" ht="14.15" hidden="1" outlineLevel="1" x14ac:dyDescent="0.35">
      <c r="I6" s="5" t="s">
        <v>1</v>
      </c>
      <c r="J6" s="5" t="s">
        <v>1</v>
      </c>
    </row>
    <row r="7" spans="2:27" ht="14.15" hidden="1" outlineLevel="1" x14ac:dyDescent="0.35">
      <c r="I7" s="5" t="s">
        <v>6</v>
      </c>
      <c r="J7" s="5" t="s">
        <v>10</v>
      </c>
    </row>
    <row r="8" spans="2:27" ht="14.15" hidden="1" outlineLevel="1" x14ac:dyDescent="0.35">
      <c r="I8" s="5" t="s">
        <v>11</v>
      </c>
    </row>
    <row r="9" spans="2:27" ht="14.15" hidden="1" outlineLevel="1" x14ac:dyDescent="0.35"/>
    <row r="10" spans="2:27" ht="14.15" hidden="1" outlineLevel="1" x14ac:dyDescent="0.35"/>
    <row r="11" spans="2:27" ht="14.15" hidden="1" outlineLevel="1" x14ac:dyDescent="0.35"/>
    <row r="12" spans="2:27" ht="14.15" hidden="1" outlineLevel="1" x14ac:dyDescent="0.35"/>
    <row r="13" spans="2:27" ht="14.15" hidden="1" outlineLevel="1" x14ac:dyDescent="0.35"/>
    <row r="14" spans="2:27" ht="14.15" hidden="1" outlineLevel="1" x14ac:dyDescent="0.35"/>
    <row r="15" spans="2:27" ht="14.15" hidden="1" outlineLevel="1" x14ac:dyDescent="0.35"/>
    <row r="16" spans="2:27" ht="14.15" collapsed="1" x14ac:dyDescent="0.35">
      <c r="B16" s="60" t="s">
        <v>12</v>
      </c>
      <c r="C16" s="61"/>
      <c r="D16" s="61"/>
      <c r="E16" s="61"/>
      <c r="F16" s="61"/>
      <c r="G16" s="61"/>
      <c r="H16" s="61"/>
      <c r="I16" s="61"/>
      <c r="J16" s="61"/>
      <c r="K16" s="61"/>
      <c r="L16" s="61"/>
      <c r="M16" s="61"/>
      <c r="N16" s="61"/>
      <c r="O16" s="61"/>
      <c r="P16" s="61"/>
      <c r="Q16" s="61"/>
      <c r="R16" s="61"/>
      <c r="S16" s="61"/>
      <c r="T16" s="61"/>
      <c r="U16" s="61"/>
      <c r="V16" s="61"/>
      <c r="W16" s="61"/>
      <c r="X16" s="61"/>
      <c r="Y16" s="61"/>
      <c r="Z16" s="61"/>
      <c r="AA16" s="8"/>
    </row>
    <row r="17" spans="1:40" ht="14.15" x14ac:dyDescent="0.35">
      <c r="B17" s="9"/>
      <c r="C17" s="9"/>
      <c r="D17" s="9"/>
      <c r="E17" s="9"/>
      <c r="F17" s="10" t="s">
        <v>13</v>
      </c>
      <c r="G17" s="9"/>
      <c r="H17" s="9"/>
      <c r="I17" s="9"/>
      <c r="J17" s="9"/>
      <c r="K17" s="9"/>
      <c r="L17" s="9"/>
      <c r="M17" s="9"/>
      <c r="N17" s="9"/>
      <c r="O17" s="9"/>
      <c r="P17" s="9"/>
      <c r="Q17" s="62" t="s">
        <v>14</v>
      </c>
      <c r="R17" s="63"/>
      <c r="S17" s="64"/>
      <c r="T17" s="62" t="s">
        <v>10</v>
      </c>
      <c r="U17" s="63"/>
      <c r="V17" s="64"/>
      <c r="W17" s="9"/>
      <c r="X17" s="62" t="s">
        <v>15</v>
      </c>
      <c r="Y17" s="63"/>
      <c r="Z17" s="64"/>
      <c r="AA17" s="11"/>
    </row>
    <row r="18" spans="1:40" ht="56.6" x14ac:dyDescent="0.35">
      <c r="A18" s="1" t="s">
        <v>16</v>
      </c>
      <c r="B18" s="11" t="s">
        <v>17</v>
      </c>
      <c r="C18" s="11" t="s">
        <v>18</v>
      </c>
      <c r="D18" s="11" t="s">
        <v>92</v>
      </c>
      <c r="E18" s="11" t="s">
        <v>93</v>
      </c>
      <c r="F18" s="11" t="s">
        <v>94</v>
      </c>
      <c r="G18" s="11" t="s">
        <v>95</v>
      </c>
      <c r="H18" s="11" t="s">
        <v>96</v>
      </c>
      <c r="I18" s="11" t="s">
        <v>97</v>
      </c>
      <c r="J18" s="11" t="s">
        <v>98</v>
      </c>
      <c r="K18" s="11" t="s">
        <v>99</v>
      </c>
      <c r="L18" s="11" t="s">
        <v>100</v>
      </c>
      <c r="M18" s="11" t="s">
        <v>101</v>
      </c>
      <c r="N18" s="11" t="s">
        <v>102</v>
      </c>
      <c r="O18" s="11" t="s">
        <v>103</v>
      </c>
      <c r="P18" s="11" t="s">
        <v>104</v>
      </c>
      <c r="Q18" s="11" t="s">
        <v>105</v>
      </c>
      <c r="R18" s="11" t="s">
        <v>106</v>
      </c>
      <c r="S18" s="11" t="s">
        <v>107</v>
      </c>
      <c r="T18" s="11" t="s">
        <v>108</v>
      </c>
      <c r="U18" s="11" t="s">
        <v>109</v>
      </c>
      <c r="V18" s="11" t="s">
        <v>110</v>
      </c>
      <c r="W18" s="11" t="s">
        <v>111</v>
      </c>
      <c r="X18" s="11" t="s">
        <v>112</v>
      </c>
      <c r="Y18" s="11" t="s">
        <v>113</v>
      </c>
      <c r="Z18" s="11" t="s">
        <v>114</v>
      </c>
      <c r="AA18" s="12" t="s">
        <v>115</v>
      </c>
      <c r="AB18" s="12" t="s">
        <v>116</v>
      </c>
      <c r="AC18" s="12" t="s">
        <v>117</v>
      </c>
      <c r="AD18" s="13"/>
      <c r="AE18" s="13"/>
      <c r="AF18" s="13"/>
      <c r="AG18" s="13"/>
      <c r="AH18" s="13"/>
      <c r="AI18" s="13"/>
      <c r="AJ18" s="13"/>
      <c r="AK18" s="13"/>
      <c r="AL18" s="13"/>
      <c r="AM18" s="13"/>
      <c r="AN18" s="13"/>
    </row>
    <row r="19" spans="1:40" ht="14.15" x14ac:dyDescent="0.35">
      <c r="A19" s="1">
        <v>1</v>
      </c>
      <c r="B19" s="14"/>
      <c r="C19" s="15"/>
      <c r="D19" s="15"/>
      <c r="J19" s="16"/>
      <c r="K19" s="16"/>
      <c r="L19" s="16"/>
      <c r="M19" s="16"/>
      <c r="N19" s="16"/>
      <c r="O19" s="17">
        <f t="shared" ref="O19" si="0">+IF(H19="Recorded",0,SUM(J19:N19))</f>
        <v>0</v>
      </c>
      <c r="Q19" s="16"/>
      <c r="R19" s="16"/>
      <c r="S19" s="16"/>
      <c r="T19" s="16"/>
      <c r="U19" s="16"/>
      <c r="V19" s="16"/>
      <c r="W19" s="18">
        <f>IF(I19="Prior Year Unrecorded",SUM(Q19:S19),(-SUM(Q19:S19)+SUM(T19:V19)))</f>
        <v>0</v>
      </c>
      <c r="X19" s="19"/>
      <c r="Y19" s="19"/>
      <c r="Z19" s="19"/>
      <c r="AA19" s="18">
        <f>+IF(I19="unrecorded",-SUM(Q19:S19),+IF(I19=$F$1,+SUM(T19:V19))+IF(I19=$F$1,+SUM(X19:Z19)))</f>
        <v>0</v>
      </c>
    </row>
    <row r="20" spans="1:40" s="22" customFormat="1" ht="14.15" x14ac:dyDescent="0.35">
      <c r="A20" s="1">
        <v>2</v>
      </c>
      <c r="B20" s="20" t="s">
        <v>4</v>
      </c>
      <c r="C20" s="21"/>
      <c r="D20" s="21"/>
      <c r="J20" s="23"/>
      <c r="K20" s="23"/>
      <c r="L20" s="23"/>
      <c r="M20" s="23"/>
      <c r="N20" s="23"/>
      <c r="O20" s="24"/>
      <c r="Q20" s="23"/>
      <c r="R20" s="23"/>
      <c r="S20" s="23"/>
      <c r="T20" s="23"/>
      <c r="U20" s="23"/>
      <c r="V20" s="23"/>
      <c r="W20" s="24"/>
      <c r="X20" s="23"/>
      <c r="Y20" s="23"/>
      <c r="Z20" s="23"/>
      <c r="AA20" s="24"/>
      <c r="AC20" s="20"/>
    </row>
    <row r="21" spans="1:40" ht="14.15" x14ac:dyDescent="0.35">
      <c r="A21" s="1">
        <v>3</v>
      </c>
      <c r="B21" s="13"/>
      <c r="D21" s="15"/>
      <c r="J21" s="16"/>
      <c r="K21" s="16"/>
      <c r="L21" s="16"/>
      <c r="M21" s="16"/>
      <c r="N21" s="16"/>
      <c r="O21" s="17">
        <f t="shared" ref="O21:O35" si="1">+IF(H21="Recorded",0,SUM(J21:N21))</f>
        <v>0</v>
      </c>
      <c r="Q21" s="16"/>
      <c r="R21" s="16"/>
      <c r="S21" s="16"/>
      <c r="T21" s="16"/>
      <c r="U21" s="16"/>
      <c r="V21" s="16"/>
      <c r="W21" s="18">
        <f t="shared" ref="W21:W34" si="2">IF(I21="Prior Year Unrecorded",SUM(Q21:S21),(-SUM(Q21:S21)+SUM(T21:V21)))</f>
        <v>0</v>
      </c>
      <c r="X21" s="19"/>
      <c r="Y21" s="19"/>
      <c r="Z21" s="19"/>
      <c r="AA21" s="18">
        <f t="shared" ref="AA21:AA29" si="3">+IF(I21="unrecorded",-SUM(Q21:S21),+IF(I21=$F$1,+SUM(T21:V21))+IF(I21=$F$1,+SUM(X21:Z21)))</f>
        <v>0</v>
      </c>
      <c r="AC21" s="14"/>
    </row>
    <row r="22" spans="1:40" s="22" customFormat="1" ht="14.15" x14ac:dyDescent="0.35">
      <c r="A22" s="1">
        <v>4</v>
      </c>
      <c r="B22" s="20" t="s">
        <v>7</v>
      </c>
      <c r="C22" s="21"/>
      <c r="D22" s="21"/>
      <c r="J22" s="23"/>
      <c r="K22" s="23"/>
      <c r="L22" s="23"/>
      <c r="M22" s="23"/>
      <c r="N22" s="23"/>
      <c r="O22" s="24"/>
      <c r="Q22" s="23"/>
      <c r="R22" s="23"/>
      <c r="S22" s="23"/>
      <c r="T22" s="23"/>
      <c r="U22" s="23"/>
      <c r="V22" s="23"/>
      <c r="W22" s="24"/>
      <c r="X22" s="23"/>
      <c r="Y22" s="23"/>
      <c r="Z22" s="23"/>
      <c r="AA22" s="23"/>
      <c r="AC22" s="20"/>
    </row>
    <row r="23" spans="1:40" ht="14.15" x14ac:dyDescent="0.35">
      <c r="A23" s="1">
        <v>5</v>
      </c>
      <c r="B23" s="13"/>
      <c r="D23" s="15"/>
      <c r="J23" s="16"/>
      <c r="K23" s="16"/>
      <c r="L23" s="16"/>
      <c r="M23" s="16"/>
      <c r="N23" s="16"/>
      <c r="O23" s="17">
        <f t="shared" si="1"/>
        <v>0</v>
      </c>
      <c r="Q23" s="16"/>
      <c r="R23" s="16"/>
      <c r="S23" s="16"/>
      <c r="T23" s="16"/>
      <c r="U23" s="16"/>
      <c r="V23" s="16"/>
      <c r="W23" s="18">
        <f t="shared" si="2"/>
        <v>0</v>
      </c>
      <c r="X23" s="19"/>
      <c r="Y23" s="19"/>
      <c r="Z23" s="19"/>
      <c r="AA23" s="18">
        <f t="shared" si="3"/>
        <v>0</v>
      </c>
      <c r="AC23" s="14"/>
    </row>
    <row r="24" spans="1:40" ht="14.15" x14ac:dyDescent="0.35">
      <c r="A24" s="1">
        <v>6</v>
      </c>
      <c r="B24" s="13" t="s">
        <v>118</v>
      </c>
      <c r="C24" s="1">
        <v>107</v>
      </c>
      <c r="D24" s="15" t="s">
        <v>52</v>
      </c>
      <c r="E24" s="5" t="s">
        <v>7</v>
      </c>
      <c r="F24" s="5" t="s">
        <v>119</v>
      </c>
      <c r="H24" s="5" t="s">
        <v>3</v>
      </c>
      <c r="I24" s="5" t="s">
        <v>7</v>
      </c>
      <c r="J24" s="19"/>
      <c r="K24" s="19">
        <v>-1029094</v>
      </c>
      <c r="L24" s="19"/>
      <c r="M24" s="19"/>
      <c r="N24" s="19"/>
      <c r="O24" s="17">
        <f>+IF(H24="Recorded",0,SUM(J24:N24))</f>
        <v>0</v>
      </c>
      <c r="Q24" s="19"/>
      <c r="R24" s="19"/>
      <c r="S24" s="19"/>
      <c r="T24" s="19"/>
      <c r="U24" s="19"/>
      <c r="V24" s="19"/>
      <c r="W24" s="18">
        <f t="shared" si="2"/>
        <v>0</v>
      </c>
      <c r="X24" s="19"/>
      <c r="Y24" s="19"/>
      <c r="Z24" s="19"/>
      <c r="AA24" s="18">
        <f t="shared" si="3"/>
        <v>0</v>
      </c>
      <c r="AB24" s="5" t="s">
        <v>120</v>
      </c>
      <c r="AC24" s="14"/>
    </row>
    <row r="25" spans="1:40" ht="14.15" x14ac:dyDescent="0.35">
      <c r="A25" s="1">
        <v>7</v>
      </c>
      <c r="B25" s="13" t="s">
        <v>118</v>
      </c>
      <c r="C25" s="1">
        <v>920</v>
      </c>
      <c r="D25" s="15" t="s">
        <v>52</v>
      </c>
      <c r="E25" s="5" t="s">
        <v>7</v>
      </c>
      <c r="G25" s="5" t="s">
        <v>68</v>
      </c>
      <c r="H25" s="5" t="s">
        <v>3</v>
      </c>
      <c r="I25" s="5" t="s">
        <v>7</v>
      </c>
      <c r="J25" s="19"/>
      <c r="K25" s="19"/>
      <c r="L25" s="19"/>
      <c r="M25" s="19"/>
      <c r="N25" s="19"/>
      <c r="O25" s="17">
        <f t="shared" si="1"/>
        <v>0</v>
      </c>
      <c r="Q25" s="19"/>
      <c r="R25" s="19"/>
      <c r="S25" s="19"/>
      <c r="T25" s="19"/>
      <c r="U25" s="19">
        <v>5153</v>
      </c>
      <c r="V25" s="19"/>
      <c r="W25" s="18">
        <f t="shared" si="2"/>
        <v>5153</v>
      </c>
      <c r="X25" s="19"/>
      <c r="Y25" s="19"/>
      <c r="Z25" s="19"/>
      <c r="AA25" s="18">
        <f t="shared" si="3"/>
        <v>0</v>
      </c>
      <c r="AB25" s="5" t="s">
        <v>120</v>
      </c>
      <c r="AC25" s="14"/>
    </row>
    <row r="26" spans="1:40" ht="14.15" x14ac:dyDescent="0.35">
      <c r="A26" s="1">
        <v>8</v>
      </c>
      <c r="B26" s="13" t="s">
        <v>118</v>
      </c>
      <c r="C26" s="1">
        <v>921</v>
      </c>
      <c r="D26" s="15" t="s">
        <v>52</v>
      </c>
      <c r="E26" s="5" t="s">
        <v>7</v>
      </c>
      <c r="G26" s="5" t="s">
        <v>68</v>
      </c>
      <c r="H26" s="5" t="s">
        <v>3</v>
      </c>
      <c r="I26" s="5" t="s">
        <v>7</v>
      </c>
      <c r="J26" s="19"/>
      <c r="K26" s="19"/>
      <c r="L26" s="19"/>
      <c r="M26" s="19"/>
      <c r="N26" s="19"/>
      <c r="O26" s="17">
        <f t="shared" si="1"/>
        <v>0</v>
      </c>
      <c r="Q26" s="19"/>
      <c r="R26" s="19"/>
      <c r="S26" s="19"/>
      <c r="T26" s="19"/>
      <c r="U26" s="19">
        <v>136</v>
      </c>
      <c r="V26" s="19"/>
      <c r="W26" s="18">
        <f t="shared" si="2"/>
        <v>136</v>
      </c>
      <c r="X26" s="19"/>
      <c r="Y26" s="19"/>
      <c r="Z26" s="19"/>
      <c r="AA26" s="18">
        <f t="shared" si="3"/>
        <v>0</v>
      </c>
      <c r="AB26" s="5" t="s">
        <v>120</v>
      </c>
      <c r="AC26" s="14"/>
    </row>
    <row r="27" spans="1:40" ht="14.15" x14ac:dyDescent="0.35">
      <c r="A27" s="1">
        <v>9</v>
      </c>
      <c r="B27" s="13" t="s">
        <v>118</v>
      </c>
      <c r="C27" s="1">
        <v>923</v>
      </c>
      <c r="D27" s="15" t="s">
        <v>52</v>
      </c>
      <c r="E27" s="5" t="s">
        <v>7</v>
      </c>
      <c r="G27" s="5" t="s">
        <v>68</v>
      </c>
      <c r="H27" s="5" t="s">
        <v>3</v>
      </c>
      <c r="I27" s="5" t="s">
        <v>7</v>
      </c>
      <c r="J27" s="19"/>
      <c r="K27" s="19"/>
      <c r="L27" s="19"/>
      <c r="M27" s="19"/>
      <c r="N27" s="19"/>
      <c r="O27" s="17">
        <f t="shared" si="1"/>
        <v>0</v>
      </c>
      <c r="Q27" s="19"/>
      <c r="R27" s="19"/>
      <c r="S27" s="19"/>
      <c r="T27" s="19"/>
      <c r="U27" s="19">
        <v>1023805</v>
      </c>
      <c r="V27" s="19"/>
      <c r="W27" s="18">
        <f t="shared" si="2"/>
        <v>1023805</v>
      </c>
      <c r="X27" s="19"/>
      <c r="Y27" s="19"/>
      <c r="Z27" s="19"/>
      <c r="AA27" s="18">
        <f t="shared" si="3"/>
        <v>0</v>
      </c>
      <c r="AB27" s="5" t="s">
        <v>120</v>
      </c>
      <c r="AC27" s="14"/>
    </row>
    <row r="28" spans="1:40" ht="14.15" x14ac:dyDescent="0.35">
      <c r="A28" s="1">
        <v>10</v>
      </c>
      <c r="B28" s="13"/>
      <c r="D28" s="15"/>
      <c r="J28" s="16"/>
      <c r="K28" s="16"/>
      <c r="L28" s="16"/>
      <c r="M28" s="16"/>
      <c r="N28" s="16"/>
      <c r="O28" s="17">
        <f t="shared" si="1"/>
        <v>0</v>
      </c>
      <c r="Q28" s="16"/>
      <c r="R28" s="16"/>
      <c r="S28" s="16"/>
      <c r="T28" s="16"/>
      <c r="U28" s="16"/>
      <c r="V28" s="16"/>
      <c r="W28" s="18">
        <f t="shared" si="2"/>
        <v>0</v>
      </c>
      <c r="X28" s="19"/>
      <c r="Y28" s="19"/>
      <c r="Z28" s="19"/>
      <c r="AA28" s="18">
        <f t="shared" si="3"/>
        <v>0</v>
      </c>
      <c r="AC28" s="14"/>
    </row>
    <row r="29" spans="1:40" ht="14.15" x14ac:dyDescent="0.35">
      <c r="A29" s="1">
        <v>11</v>
      </c>
      <c r="B29" s="13"/>
      <c r="D29" s="15"/>
      <c r="J29" s="16"/>
      <c r="K29" s="16"/>
      <c r="L29" s="16"/>
      <c r="M29" s="16"/>
      <c r="N29" s="16"/>
      <c r="O29" s="17">
        <f t="shared" si="1"/>
        <v>0</v>
      </c>
      <c r="Q29" s="16"/>
      <c r="R29" s="16"/>
      <c r="S29" s="16"/>
      <c r="T29" s="16"/>
      <c r="U29" s="16"/>
      <c r="V29" s="16"/>
      <c r="W29" s="18">
        <f t="shared" si="2"/>
        <v>0</v>
      </c>
      <c r="X29" s="19"/>
      <c r="Y29" s="19"/>
      <c r="Z29" s="19"/>
      <c r="AA29" s="18">
        <f t="shared" si="3"/>
        <v>0</v>
      </c>
      <c r="AC29" s="14"/>
    </row>
    <row r="30" spans="1:40" ht="14.15" x14ac:dyDescent="0.35">
      <c r="A30" s="1">
        <v>12</v>
      </c>
      <c r="B30" s="13"/>
      <c r="D30" s="15"/>
      <c r="J30" s="16"/>
      <c r="K30" s="16"/>
      <c r="L30" s="16"/>
      <c r="M30" s="16"/>
      <c r="N30" s="16"/>
      <c r="O30" s="17">
        <f t="shared" si="1"/>
        <v>0</v>
      </c>
      <c r="Q30" s="16"/>
      <c r="R30" s="16"/>
      <c r="S30" s="16"/>
      <c r="T30" s="16"/>
      <c r="U30" s="16"/>
      <c r="V30" s="16"/>
      <c r="W30" s="18">
        <f t="shared" si="2"/>
        <v>0</v>
      </c>
      <c r="X30" s="19"/>
      <c r="Y30" s="19"/>
      <c r="Z30" s="19"/>
      <c r="AA30" s="18">
        <f t="shared" ref="AA30:AA35" si="4">+IF(I30="unrecorded",-SUM(Q30:S30),+IF(I30=$F$1,+SUM(T30:V30))+IF(I30=$F$1,+SUM(X30:Z30)))</f>
        <v>0</v>
      </c>
      <c r="AC30" s="14"/>
    </row>
    <row r="31" spans="1:40" s="22" customFormat="1" ht="14.15" x14ac:dyDescent="0.35">
      <c r="A31" s="1">
        <v>13</v>
      </c>
      <c r="B31" s="20" t="s">
        <v>9</v>
      </c>
      <c r="C31" s="21"/>
      <c r="D31" s="21"/>
      <c r="J31" s="23"/>
      <c r="K31" s="23"/>
      <c r="L31" s="23"/>
      <c r="M31" s="23"/>
      <c r="N31" s="23"/>
      <c r="O31" s="24"/>
      <c r="Q31" s="23"/>
      <c r="R31" s="23"/>
      <c r="S31" s="23"/>
      <c r="T31" s="23"/>
      <c r="U31" s="23"/>
      <c r="V31" s="23"/>
      <c r="W31" s="24"/>
      <c r="X31" s="23"/>
      <c r="Y31" s="23"/>
      <c r="Z31" s="23"/>
      <c r="AA31" s="23"/>
      <c r="AC31" s="20"/>
    </row>
    <row r="32" spans="1:40" ht="14.15" x14ac:dyDescent="0.35">
      <c r="A32" s="1">
        <v>14</v>
      </c>
      <c r="B32" s="13"/>
      <c r="D32" s="15"/>
      <c r="J32" s="16"/>
      <c r="K32" s="16"/>
      <c r="L32" s="16"/>
      <c r="M32" s="16"/>
      <c r="N32" s="16"/>
      <c r="O32" s="17">
        <f t="shared" si="1"/>
        <v>0</v>
      </c>
      <c r="Q32" s="16"/>
      <c r="R32" s="16"/>
      <c r="S32" s="16"/>
      <c r="T32" s="16"/>
      <c r="U32" s="16"/>
      <c r="V32" s="16"/>
      <c r="W32" s="18">
        <f t="shared" si="2"/>
        <v>0</v>
      </c>
      <c r="X32" s="19"/>
      <c r="Y32" s="19"/>
      <c r="Z32" s="19"/>
      <c r="AA32" s="18">
        <f t="shared" si="4"/>
        <v>0</v>
      </c>
      <c r="AC32" s="14"/>
    </row>
    <row r="33" spans="1:29" ht="14.15" x14ac:dyDescent="0.35">
      <c r="A33" s="1">
        <v>15</v>
      </c>
      <c r="B33" s="13" t="s">
        <v>121</v>
      </c>
      <c r="C33" s="1">
        <v>588</v>
      </c>
      <c r="D33" s="15" t="s">
        <v>46</v>
      </c>
      <c r="E33" s="5" t="s">
        <v>9</v>
      </c>
      <c r="G33" s="5" t="s">
        <v>68</v>
      </c>
      <c r="H33" s="5" t="s">
        <v>3</v>
      </c>
      <c r="I33" s="5" t="s">
        <v>1</v>
      </c>
      <c r="J33" s="16"/>
      <c r="K33" s="16"/>
      <c r="L33" s="16"/>
      <c r="M33" s="16"/>
      <c r="N33" s="16"/>
      <c r="O33" s="17"/>
      <c r="Q33" s="16"/>
      <c r="R33" s="16">
        <v>-118000</v>
      </c>
      <c r="S33" s="16"/>
      <c r="T33" s="16"/>
      <c r="U33" s="16"/>
      <c r="V33" s="16"/>
      <c r="W33" s="18">
        <f t="shared" si="2"/>
        <v>118000</v>
      </c>
      <c r="X33" s="19"/>
      <c r="Y33" s="19"/>
      <c r="Z33" s="19"/>
      <c r="AA33" s="18">
        <f t="shared" si="4"/>
        <v>0</v>
      </c>
      <c r="AB33" s="5" t="s">
        <v>122</v>
      </c>
      <c r="AC33" s="14"/>
    </row>
    <row r="34" spans="1:29" ht="14.15" x14ac:dyDescent="0.35">
      <c r="A34" s="1">
        <v>16</v>
      </c>
      <c r="B34" s="13" t="s">
        <v>121</v>
      </c>
      <c r="C34" s="1">
        <v>146</v>
      </c>
      <c r="D34" s="15" t="s">
        <v>46</v>
      </c>
      <c r="E34" s="5" t="s">
        <v>9</v>
      </c>
      <c r="F34" s="5" t="s">
        <v>123</v>
      </c>
      <c r="H34" s="5" t="s">
        <v>3</v>
      </c>
      <c r="I34" s="5" t="s">
        <v>1</v>
      </c>
      <c r="J34" s="16">
        <v>118000</v>
      </c>
      <c r="K34" s="16"/>
      <c r="L34" s="16"/>
      <c r="M34" s="16"/>
      <c r="N34" s="16"/>
      <c r="O34" s="17"/>
      <c r="Q34" s="16"/>
      <c r="R34" s="16"/>
      <c r="S34" s="16"/>
      <c r="T34" s="16"/>
      <c r="U34" s="16"/>
      <c r="V34" s="16"/>
      <c r="W34" s="18">
        <f t="shared" si="2"/>
        <v>0</v>
      </c>
      <c r="X34" s="19"/>
      <c r="Y34" s="19"/>
      <c r="Z34" s="19"/>
      <c r="AA34" s="18">
        <f t="shared" si="4"/>
        <v>0</v>
      </c>
      <c r="AB34" s="5" t="s">
        <v>122</v>
      </c>
      <c r="AC34" s="14"/>
    </row>
    <row r="35" spans="1:29" ht="14.15" x14ac:dyDescent="0.35">
      <c r="A35" s="1">
        <v>17</v>
      </c>
      <c r="B35" s="14"/>
      <c r="D35" s="15"/>
      <c r="J35" s="25"/>
      <c r="K35" s="25"/>
      <c r="L35" s="25"/>
      <c r="M35" s="25"/>
      <c r="N35" s="16"/>
      <c r="O35" s="17">
        <f t="shared" si="1"/>
        <v>0</v>
      </c>
      <c r="Q35" s="16"/>
      <c r="R35" s="16"/>
      <c r="S35" s="16"/>
      <c r="T35" s="16"/>
      <c r="U35" s="16"/>
      <c r="V35" s="16"/>
      <c r="W35" s="18">
        <f>IF(I35="Prior Year Unrecorded",SUM(Q35:S35),(-SUM(Q35:S35)+SUM(T35:V35)))</f>
        <v>0</v>
      </c>
      <c r="X35" s="19"/>
      <c r="Y35" s="19"/>
      <c r="Z35" s="19"/>
      <c r="AA35" s="18">
        <f t="shared" si="4"/>
        <v>0</v>
      </c>
      <c r="AC35" s="14"/>
    </row>
    <row r="36" spans="1:29" s="22" customFormat="1" ht="14.15" x14ac:dyDescent="0.35">
      <c r="A36" s="1">
        <v>18</v>
      </c>
      <c r="B36" s="20" t="s">
        <v>1</v>
      </c>
      <c r="C36" s="21"/>
      <c r="D36" s="21"/>
      <c r="J36" s="23"/>
      <c r="K36" s="23"/>
      <c r="L36" s="23"/>
      <c r="M36" s="23"/>
      <c r="N36" s="23"/>
      <c r="O36" s="24"/>
      <c r="Q36" s="23"/>
      <c r="R36" s="23"/>
      <c r="S36" s="23"/>
      <c r="T36" s="23"/>
      <c r="U36" s="23"/>
      <c r="V36" s="23"/>
      <c r="W36" s="24"/>
      <c r="X36" s="23"/>
      <c r="Y36" s="23"/>
      <c r="Z36" s="23"/>
      <c r="AA36" s="23"/>
      <c r="AC36" s="20"/>
    </row>
    <row r="37" spans="1:29" ht="14.15" x14ac:dyDescent="0.35">
      <c r="A37" s="1">
        <v>19</v>
      </c>
      <c r="B37" s="14"/>
      <c r="D37" s="15"/>
      <c r="J37" s="25"/>
      <c r="K37" s="25"/>
      <c r="L37" s="25"/>
      <c r="M37" s="25"/>
      <c r="N37" s="16"/>
      <c r="O37" s="17">
        <f t="shared" ref="O37:O47" si="5">+IF(H37="Recorded",0,SUM(J37:N37))</f>
        <v>0</v>
      </c>
      <c r="Q37" s="16"/>
      <c r="R37" s="16"/>
      <c r="S37" s="16"/>
      <c r="T37" s="16"/>
      <c r="U37" s="16"/>
      <c r="V37" s="16"/>
      <c r="W37" s="18">
        <f t="shared" ref="W37:W41" si="6">IF(I37="Prior Year Unrecorded",SUM(Q37:S37),(-SUM(Q37:S37)+SUM(T37:V37)))</f>
        <v>0</v>
      </c>
      <c r="X37" s="19"/>
      <c r="Y37" s="19"/>
      <c r="Z37" s="19"/>
      <c r="AA37" s="18">
        <f t="shared" ref="AA37:AA41" si="7">+IF(I37="unrecorded",-SUM(Q37:S37),+IF(I37=$F$1,+SUM(T37:V37))+IF(I37=$F$1,+SUM(X37:Z37)))</f>
        <v>0</v>
      </c>
      <c r="AC37" s="14"/>
    </row>
    <row r="38" spans="1:29" ht="75" customHeight="1" x14ac:dyDescent="0.35">
      <c r="A38" s="1">
        <v>20</v>
      </c>
      <c r="B38" s="66" t="s">
        <v>124</v>
      </c>
      <c r="D38" s="15"/>
      <c r="E38" s="5" t="s">
        <v>1</v>
      </c>
      <c r="F38" s="5" t="s">
        <v>125</v>
      </c>
      <c r="G38" s="5" t="s">
        <v>126</v>
      </c>
      <c r="H38" s="5" t="s">
        <v>3</v>
      </c>
      <c r="I38" s="5" t="s">
        <v>1</v>
      </c>
      <c r="K38" s="25"/>
      <c r="L38" s="25"/>
      <c r="M38" s="25"/>
      <c r="N38" s="16"/>
      <c r="O38" s="17">
        <f t="shared" si="5"/>
        <v>0</v>
      </c>
      <c r="Q38" s="16"/>
      <c r="S38" s="16"/>
      <c r="T38" s="16"/>
      <c r="U38" s="16"/>
      <c r="V38" s="16"/>
      <c r="W38" s="18">
        <f t="shared" si="6"/>
        <v>0</v>
      </c>
      <c r="X38" s="19"/>
      <c r="Y38" s="19"/>
      <c r="Z38" s="19"/>
      <c r="AA38" s="18">
        <f t="shared" si="7"/>
        <v>0</v>
      </c>
      <c r="AC38" s="14"/>
    </row>
    <row r="39" spans="1:29" ht="14.15" x14ac:dyDescent="0.35">
      <c r="A39" s="1">
        <v>21</v>
      </c>
      <c r="B39" s="66"/>
      <c r="D39" s="15"/>
      <c r="E39" s="5" t="s">
        <v>1</v>
      </c>
      <c r="F39" s="26" t="s">
        <v>58</v>
      </c>
      <c r="G39" s="5" t="s">
        <v>68</v>
      </c>
      <c r="H39" s="5" t="s">
        <v>3</v>
      </c>
      <c r="I39" s="5" t="s">
        <v>1</v>
      </c>
      <c r="J39" s="27">
        <v>3004109.78</v>
      </c>
      <c r="K39" s="25"/>
      <c r="L39" s="25"/>
      <c r="M39" s="25"/>
      <c r="N39" s="16"/>
      <c r="O39" s="17">
        <f>+IF(H39="Recorded",0,SUM(J39:N39))</f>
        <v>0</v>
      </c>
      <c r="Q39" s="16"/>
      <c r="R39" s="28">
        <v>-3004109.78</v>
      </c>
      <c r="S39" s="16"/>
      <c r="T39" s="16"/>
      <c r="U39" s="16"/>
      <c r="V39" s="16"/>
      <c r="W39" s="18">
        <f t="shared" si="6"/>
        <v>3004109.78</v>
      </c>
      <c r="X39" s="19"/>
      <c r="Y39" s="19"/>
      <c r="Z39" s="19"/>
      <c r="AA39" s="18">
        <f t="shared" si="7"/>
        <v>0</v>
      </c>
      <c r="AC39" s="14"/>
    </row>
    <row r="40" spans="1:29" ht="14.15" x14ac:dyDescent="0.35">
      <c r="A40" s="1">
        <v>22</v>
      </c>
      <c r="B40" s="14"/>
      <c r="D40" s="15"/>
      <c r="J40" s="25"/>
      <c r="K40" s="25"/>
      <c r="L40" s="25"/>
      <c r="M40" s="25"/>
      <c r="N40" s="16"/>
      <c r="O40" s="17">
        <f t="shared" si="5"/>
        <v>0</v>
      </c>
      <c r="Q40" s="16"/>
      <c r="R40" s="16"/>
      <c r="S40" s="16"/>
      <c r="T40" s="16"/>
      <c r="U40" s="16"/>
      <c r="V40" s="16"/>
      <c r="W40" s="18">
        <f t="shared" si="6"/>
        <v>0</v>
      </c>
      <c r="X40" s="19"/>
      <c r="Y40" s="19"/>
      <c r="Z40" s="19"/>
      <c r="AA40" s="18">
        <f t="shared" si="7"/>
        <v>0</v>
      </c>
      <c r="AC40" s="14"/>
    </row>
    <row r="41" spans="1:29" ht="60" customHeight="1" x14ac:dyDescent="0.35">
      <c r="A41" s="1">
        <v>23</v>
      </c>
      <c r="B41" s="65" t="s">
        <v>127</v>
      </c>
      <c r="D41" s="15"/>
      <c r="E41" s="5" t="s">
        <v>4</v>
      </c>
      <c r="F41" s="26" t="s">
        <v>128</v>
      </c>
      <c r="G41" s="29" t="s">
        <v>129</v>
      </c>
      <c r="H41" s="5" t="s">
        <v>6</v>
      </c>
      <c r="I41" s="5" t="s">
        <v>6</v>
      </c>
      <c r="K41" s="25"/>
      <c r="L41" s="25"/>
      <c r="M41" s="25"/>
      <c r="N41" s="16"/>
      <c r="O41" s="17">
        <f t="shared" si="5"/>
        <v>0</v>
      </c>
      <c r="R41" s="16"/>
      <c r="S41" s="16"/>
      <c r="T41" s="16"/>
      <c r="U41" s="16"/>
      <c r="V41" s="16"/>
      <c r="W41" s="18">
        <f t="shared" si="6"/>
        <v>0</v>
      </c>
      <c r="X41" s="19"/>
      <c r="Y41" s="19"/>
      <c r="Z41" s="19"/>
      <c r="AA41" s="18">
        <f t="shared" si="7"/>
        <v>0</v>
      </c>
      <c r="AC41" s="14"/>
    </row>
    <row r="42" spans="1:29" ht="14.15" x14ac:dyDescent="0.35">
      <c r="A42" s="1">
        <v>24</v>
      </c>
      <c r="B42" s="65"/>
      <c r="D42" s="15"/>
      <c r="E42" s="5" t="s">
        <v>4</v>
      </c>
      <c r="F42" s="26" t="s">
        <v>78</v>
      </c>
      <c r="G42" s="5" t="s">
        <v>130</v>
      </c>
      <c r="H42" s="5" t="s">
        <v>6</v>
      </c>
      <c r="I42" s="5" t="s">
        <v>6</v>
      </c>
      <c r="J42" s="29">
        <v>-75000</v>
      </c>
      <c r="K42" s="25"/>
      <c r="L42" s="25"/>
      <c r="M42" s="25"/>
      <c r="N42" s="16"/>
      <c r="O42" s="17">
        <f>+IF(H42="Recorded",0,SUM(J42:N42))</f>
        <v>-75000</v>
      </c>
      <c r="Q42" s="30">
        <f>-J42</f>
        <v>75000</v>
      </c>
      <c r="R42" s="16"/>
      <c r="S42" s="16"/>
      <c r="T42" s="16"/>
      <c r="U42" s="16"/>
      <c r="V42" s="16"/>
      <c r="W42" s="18">
        <f>IF(I42="Prior Year Unrecorded",SUM(Q42:S42),(-SUM(Q42:S42)+SUM(T42:V42)))</f>
        <v>-75000</v>
      </c>
      <c r="X42" s="19"/>
      <c r="Y42" s="19"/>
      <c r="Z42" s="19"/>
      <c r="AA42" s="18">
        <f>+IF(I42="unrecorded",-SUM(Q42:S42),+IF(I42=$F$1,+SUM(T42:V42))+IF(I42=$F$1,+SUM(X42:Z42)))</f>
        <v>-75000</v>
      </c>
      <c r="AC42" s="14"/>
    </row>
    <row r="43" spans="1:29" ht="14.15" x14ac:dyDescent="0.35">
      <c r="A43" s="1">
        <v>25</v>
      </c>
      <c r="B43" s="14"/>
      <c r="D43" s="15"/>
      <c r="F43" s="26"/>
      <c r="J43" s="29"/>
      <c r="K43" s="25"/>
      <c r="L43" s="25"/>
      <c r="M43" s="25"/>
      <c r="N43" s="16"/>
      <c r="O43" s="17">
        <f t="shared" si="5"/>
        <v>0</v>
      </c>
      <c r="Q43" s="30"/>
      <c r="R43" s="16"/>
      <c r="S43" s="16"/>
      <c r="T43" s="16"/>
      <c r="U43" s="16"/>
      <c r="V43" s="16"/>
      <c r="W43" s="18">
        <f>IF(I43="Prior Year Unrecorded",SUM(Q43:S43),(-SUM(Q43:S43)+SUM(T43:V43)))</f>
        <v>0</v>
      </c>
      <c r="X43" s="19"/>
      <c r="Y43" s="19"/>
      <c r="Z43" s="19"/>
      <c r="AA43" s="18"/>
      <c r="AC43" s="14"/>
    </row>
    <row r="44" spans="1:29" ht="14.15" x14ac:dyDescent="0.35">
      <c r="A44" s="1">
        <v>26</v>
      </c>
      <c r="B44" s="14" t="s">
        <v>131</v>
      </c>
      <c r="D44" s="15"/>
      <c r="E44" s="5" t="s">
        <v>1</v>
      </c>
      <c r="F44" s="5" t="s">
        <v>57</v>
      </c>
      <c r="H44" s="5" t="s">
        <v>6</v>
      </c>
      <c r="I44" s="5" t="s">
        <v>6</v>
      </c>
      <c r="J44" s="25"/>
      <c r="K44" s="25"/>
      <c r="L44" s="25">
        <v>5000000</v>
      </c>
      <c r="M44" s="25"/>
      <c r="N44" s="16"/>
      <c r="O44" s="17">
        <f t="shared" si="5"/>
        <v>5000000</v>
      </c>
      <c r="Q44" s="16"/>
      <c r="R44" s="16"/>
      <c r="S44" s="16"/>
      <c r="T44" s="16"/>
      <c r="U44" s="16"/>
      <c r="V44" s="16"/>
      <c r="W44" s="18"/>
      <c r="X44" s="19"/>
      <c r="Y44" s="19"/>
      <c r="Z44" s="19"/>
      <c r="AA44" s="18"/>
      <c r="AC44" s="14"/>
    </row>
    <row r="45" spans="1:29" ht="14.15" x14ac:dyDescent="0.35">
      <c r="A45" s="1">
        <v>27</v>
      </c>
      <c r="B45" s="14" t="s">
        <v>131</v>
      </c>
      <c r="D45" s="15"/>
      <c r="E45" s="5" t="s">
        <v>1</v>
      </c>
      <c r="F45" s="5" t="s">
        <v>87</v>
      </c>
      <c r="H45" s="5" t="s">
        <v>6</v>
      </c>
      <c r="I45" s="5" t="s">
        <v>6</v>
      </c>
      <c r="J45" s="25"/>
      <c r="K45" s="25"/>
      <c r="L45" s="25"/>
      <c r="M45" s="25">
        <v>-5000000</v>
      </c>
      <c r="N45" s="16"/>
      <c r="O45" s="17">
        <f t="shared" si="5"/>
        <v>-5000000</v>
      </c>
      <c r="Q45" s="16"/>
      <c r="R45" s="16"/>
      <c r="S45" s="16"/>
      <c r="T45" s="16"/>
      <c r="U45" s="16"/>
      <c r="V45" s="16"/>
      <c r="W45" s="18"/>
      <c r="X45" s="19"/>
      <c r="Y45" s="19"/>
      <c r="Z45" s="19"/>
      <c r="AA45" s="18"/>
      <c r="AC45" s="14"/>
    </row>
    <row r="46" spans="1:29" ht="14.15" x14ac:dyDescent="0.35">
      <c r="A46" s="1">
        <v>28</v>
      </c>
      <c r="B46" s="14"/>
      <c r="D46" s="15"/>
      <c r="J46" s="25"/>
      <c r="K46" s="25"/>
      <c r="L46" s="25"/>
      <c r="M46" s="25"/>
      <c r="N46" s="16"/>
      <c r="O46" s="17">
        <f t="shared" si="5"/>
        <v>0</v>
      </c>
      <c r="Q46" s="16"/>
      <c r="R46" s="16"/>
      <c r="S46" s="16"/>
      <c r="T46" s="16"/>
      <c r="U46" s="16"/>
      <c r="V46" s="16"/>
      <c r="W46" s="18">
        <f t="shared" ref="W46" si="8">IF(I46="Prior Year Unrecorded",SUM(Q46:S46),(-SUM(Q46:S46)+SUM(T46:V46)))</f>
        <v>0</v>
      </c>
      <c r="X46" s="19"/>
      <c r="Y46" s="19"/>
      <c r="Z46" s="19"/>
      <c r="AA46" s="18"/>
      <c r="AC46" s="14"/>
    </row>
    <row r="47" spans="1:29" ht="14.15" x14ac:dyDescent="0.35">
      <c r="A47" s="1">
        <v>29</v>
      </c>
      <c r="B47" s="31" t="s">
        <v>71</v>
      </c>
      <c r="C47" s="32"/>
      <c r="D47" s="32"/>
      <c r="E47" s="33"/>
      <c r="F47" s="33"/>
      <c r="G47" s="33"/>
      <c r="H47" s="33"/>
      <c r="I47" s="33"/>
      <c r="J47" s="34"/>
      <c r="K47" s="34"/>
      <c r="L47" s="34"/>
      <c r="M47" s="34"/>
      <c r="N47" s="34"/>
      <c r="O47" s="34">
        <f t="shared" si="5"/>
        <v>0</v>
      </c>
      <c r="P47" s="35"/>
      <c r="Q47" s="36"/>
      <c r="R47" s="36"/>
      <c r="S47" s="36"/>
      <c r="T47" s="36"/>
      <c r="U47" s="36"/>
      <c r="V47" s="36"/>
      <c r="W47" s="36">
        <f t="shared" ref="W47" si="9">IF(I47="Prior Year Unrecorded",SUM(Q47:S47),(-SUM(Q47:S47)+SUM(T47:V47)))</f>
        <v>0</v>
      </c>
      <c r="X47" s="36"/>
      <c r="Y47" s="36"/>
      <c r="Z47" s="36"/>
      <c r="AA47" s="36"/>
      <c r="AB47" s="33"/>
    </row>
    <row r="48" spans="1:29" ht="14.15" x14ac:dyDescent="0.35">
      <c r="A48" s="1">
        <v>30</v>
      </c>
      <c r="B48" s="37" t="s">
        <v>72</v>
      </c>
      <c r="C48" s="7"/>
      <c r="D48" s="7"/>
      <c r="E48" s="37"/>
      <c r="F48" s="37"/>
      <c r="J48" s="38">
        <f t="shared" ref="J48:O48" si="10">SUMIF($H$19:$H$47,"Unrecorded",J19:J47)/1000000</f>
        <v>-7.4999999999999997E-2</v>
      </c>
      <c r="K48" s="38">
        <f t="shared" si="10"/>
        <v>0</v>
      </c>
      <c r="L48" s="38">
        <f t="shared" si="10"/>
        <v>5</v>
      </c>
      <c r="M48" s="38">
        <f t="shared" si="10"/>
        <v>-5</v>
      </c>
      <c r="N48" s="38">
        <f t="shared" si="10"/>
        <v>0</v>
      </c>
      <c r="O48" s="38">
        <f t="shared" si="10"/>
        <v>-7.4999999999999997E-2</v>
      </c>
      <c r="Q48" s="39"/>
      <c r="R48" s="39"/>
      <c r="S48" s="39"/>
      <c r="T48" s="39"/>
      <c r="U48" s="39"/>
      <c r="V48" s="39"/>
      <c r="W48" s="39">
        <f>SUM(W19:W47)</f>
        <v>4076203.78</v>
      </c>
      <c r="X48" s="39"/>
      <c r="Y48" s="39"/>
      <c r="Z48" s="39"/>
      <c r="AA48" s="18"/>
    </row>
    <row r="49" spans="7:17" ht="14.15" x14ac:dyDescent="0.35">
      <c r="J49" s="40"/>
    </row>
    <row r="50" spans="7:17" ht="14.15" x14ac:dyDescent="0.35">
      <c r="J50" s="16"/>
      <c r="K50" s="41"/>
      <c r="L50" s="41"/>
      <c r="M50" s="41"/>
      <c r="N50" s="41"/>
      <c r="O50" s="41"/>
      <c r="P50" s="41"/>
      <c r="Q50" s="41"/>
    </row>
    <row r="53" spans="7:17" ht="14.15" x14ac:dyDescent="0.35">
      <c r="G53" s="42"/>
    </row>
  </sheetData>
  <mergeCells count="7">
    <mergeCell ref="B41:B42"/>
    <mergeCell ref="X1:AA1"/>
    <mergeCell ref="B16:Z16"/>
    <mergeCell ref="Q17:S17"/>
    <mergeCell ref="T17:V17"/>
    <mergeCell ref="X17:Z17"/>
    <mergeCell ref="B38:B39"/>
  </mergeCells>
  <dataValidations count="13">
    <dataValidation type="list" allowBlank="1" showInputMessage="1" showErrorMessage="1" sqref="F35" xr:uid="{CF674D36-9E41-4E4E-A383-EA54F87A6573}">
      <formula1>$G$35:$G$48</formula1>
    </dataValidation>
    <dataValidation type="list" allowBlank="1" showInputMessage="1" showErrorMessage="1" sqref="G35" xr:uid="{50FB3BF9-DBB9-4EA6-BA61-F9BE104FB4E5}">
      <formula1>$G$49:$G$59</formula1>
    </dataValidation>
    <dataValidation type="list" allowBlank="1" showInputMessage="1" showErrorMessage="1" sqref="I38:I39 I41:I43" xr:uid="{E8EADCD2-AAA0-436D-A854-CF242EB76E67}">
      <formula1>$G$3:$G$9</formula1>
    </dataValidation>
    <dataValidation type="list" allowBlank="1" showInputMessage="1" showErrorMessage="1" sqref="H38:H39 H41:H43" xr:uid="{BE058021-13F2-41B3-BC5F-049AB5CE5DE4}">
      <formula1>$F$3:$F$4</formula1>
    </dataValidation>
    <dataValidation type="list" allowBlank="1" showInputMessage="1" showErrorMessage="1" sqref="E38:E39 E41:E43" xr:uid="{C5220B4E-1EAE-4760-A1B7-063FA66ECF61}">
      <formula1>$H$3:$H$8</formula1>
    </dataValidation>
    <dataValidation type="list" allowBlank="1" showInputMessage="1" showErrorMessage="1" sqref="G39 G41:G43 F19:F34 F44:G47 F36:G37 G21:G34 F40:G40" xr:uid="{7246E691-B39D-4A96-B9CA-15717CAF229C}">
      <formula1>#REF!</formula1>
    </dataValidation>
    <dataValidation type="list" allowBlank="1" showInputMessage="1" showErrorMessage="1" sqref="F39 F41:F43" xr:uid="{EDB3ABCD-B308-4A24-8819-1F2DAB973FC0}">
      <formula1>$E$24:$E$31</formula1>
    </dataValidation>
    <dataValidation type="list" allowBlank="1" showInputMessage="1" showErrorMessage="1" sqref="E35:E37 E44:E46 E19:E32 E40" xr:uid="{1742442F-C564-4824-872C-EFA592D8B4E0}">
      <formula1>$J$3:$J$8</formula1>
    </dataValidation>
    <dataValidation type="list" allowBlank="1" showInputMessage="1" showErrorMessage="1" sqref="E33:E34 I19:I37 I46:I47 I40" xr:uid="{1F407832-A2E0-4C24-AAFA-F423F6AFEB9D}">
      <formula1>$I$3:$I$9</formula1>
    </dataValidation>
    <dataValidation type="list" allowBlank="1" showInputMessage="1" showErrorMessage="1" sqref="H19:H20 H44:H46 I44:I45 H40 H37 H35" xr:uid="{EBA48A73-E9EB-431E-9F5C-3028C358878E}">
      <formula1>$H$4:$H$5</formula1>
    </dataValidation>
    <dataValidation type="list" allowBlank="1" showInputMessage="1" showErrorMessage="1" sqref="G19:G20" xr:uid="{622E1EAB-8623-4302-9827-102735AB2027}">
      <formula1>$G$80:$G$98</formula1>
    </dataValidation>
    <dataValidation type="list" allowBlank="1" showInputMessage="1" showErrorMessage="1" sqref="H47 H21:H34 H36" xr:uid="{61D3412F-EBC2-468A-B3FA-EAC9A5A1B622}">
      <formula1>$H$3:$H$4</formula1>
    </dataValidation>
    <dataValidation type="list" allowBlank="1" showInputMessage="1" showErrorMessage="1" sqref="F1" xr:uid="{1493B174-CFE7-4FEC-B192-17729C0BD232}">
      <formula1>$I$3:$I$6</formula1>
    </dataValidation>
  </dataValidations>
  <pageMargins left="0.7" right="0.7" top="0.75" bottom="0.75" header="0.3" footer="0.3"/>
  <pageSetup paperSize="3" scale="35" fitToHeight="0" orientation="landscape" r:id="rId1"/>
  <headerFooter>
    <oddHeader>&amp;R&amp;"Times New Roman,Regular"The Narragansett Electric Company
d/b/a Rhode Island Energy
Docket No. 25-45-GE
Attachment PUC 1-46
Page &amp;P of &amp;N</oddHeader>
    <oddFooter>&amp;L_x000D_&amp;1#&amp;"Aptos"&amp;14&amp;K000000 Business Use</oddFooter>
  </headerFooter>
</worksheet>
</file>

<file path=customXML/item5.xml><?xml version="1.0" encoding="utf-8"?>
<properties xmlns="http://www.imanage.com/work/xmlschema">
  <documentid>WORKSITE!70248994.1</documentid>
  <senderid>SUHSM</senderid>
  <senderemail>SSUH@HINCKLEYALLEN.COM</senderemail>
  <lastmodified>2025-12-18T17:41:06.0000000-05:00</lastmodified>
  <database>WORKSITE</database>
</properties>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6D7463B7963A458DEBC890CC57F453" ma:contentTypeVersion="14" ma:contentTypeDescription="Create a new document." ma:contentTypeScope="" ma:versionID="937c73ce75e8a05da0ce5f08990ad4db">
  <xsd:schema xmlns:xsd="http://www.w3.org/2001/XMLSchema" xmlns:xs="http://www.w3.org/2001/XMLSchema" xmlns:p="http://schemas.microsoft.com/office/2006/metadata/properties" xmlns:ns1="http://schemas.microsoft.com/sharepoint/v3" xmlns:ns2="06a704af-1093-41df-910a-e362277c20fd" xmlns:ns3="12207773-f8de-4d1c-9b23-15a1acc5427a" targetNamespace="http://schemas.microsoft.com/office/2006/metadata/properties" ma:root="true" ma:fieldsID="11a3e856df3e0dff0f78744fbbb0fd79" ns1:_="" ns2:_="" ns3:_="">
    <xsd:import namespace="http://schemas.microsoft.com/sharepoint/v3"/>
    <xsd:import namespace="06a704af-1093-41df-910a-e362277c20fd"/>
    <xsd:import namespace="12207773-f8de-4d1c-9b23-15a1acc5427a"/>
    <xsd:element name="properties">
      <xsd:complexType>
        <xsd:sequence>
          <xsd:element name="documentManagement">
            <xsd:complexType>
              <xsd:all>
                <xsd:element ref="ns2:Searchable" minOccurs="0"/>
                <xsd:element ref="ns2:e81e820a66454e4dae05b8cd72e410dc" minOccurs="0"/>
                <xsd:element ref="ns2:TaxCatchAll" minOccurs="0"/>
                <xsd:element ref="ns2:TaxCatchAllLabe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a704af-1093-41df-910a-e362277c20fd" elementFormDefault="qualified">
    <xsd:import namespace="http://schemas.microsoft.com/office/2006/documentManagement/types"/>
    <xsd:import namespace="http://schemas.microsoft.com/office/infopath/2007/PartnerControls"/>
    <xsd:element name="Searchable" ma:index="8" nillable="true" ma:displayName="Searchable" ma:default="0" ma:internalName="Searchable">
      <xsd:simpleType>
        <xsd:restriction base="dms:Boolean"/>
      </xsd:simpleType>
    </xsd:element>
    <xsd:element name="e81e820a66454e4dae05b8cd72e410dc" ma:index="9" nillable="true" ma:taxonomy="true" ma:internalName="e81e820a66454e4dae05b8cd72e410dc" ma:taxonomyFieldName="SearchContentClass" ma:displayName="SearchContentClass" ma:default="" ma:fieldId="{e81e820a-6645-4e4d-ae05-b8cd72e410dc}" ma:sspId="5fb71415-aff0-46ac-ad8a-1a0b343c080f" ma:termSetId="d06009ad-cab7-4623-a608-cc47ab75a0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98c6b672-c429-4d84-96a3-c505823677f8}" ma:internalName="TaxCatchAll" ma:showField="CatchAllData" ma:web="a467a49b-b6f7-4aa4-93f9-c5594d8ee3d4">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98c6b672-c429-4d84-96a3-c505823677f8}" ma:internalName="TaxCatchAllLabel" ma:readOnly="true" ma:showField="CatchAllDataLabel" ma:web="a467a49b-b6f7-4aa4-93f9-c5594d8ee3d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207773-f8de-4d1c-9b23-15a1acc5427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fb71415-aff0-46ac-ad8a-1a0b343c080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5fb71415-aff0-46ac-ad8a-1a0b343c080f"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earchable xmlns="06a704af-1093-41df-910a-e362277c20fd">false</Searchable>
    <_ip_UnifiedCompliancePolicyUIAction xmlns="http://schemas.microsoft.com/sharepoint/v3" xsi:nil="true"/>
    <TaxCatchAll xmlns="06a704af-1093-41df-910a-e362277c20fd" xsi:nil="true"/>
    <_ip_UnifiedCompliancePolicyProperties xmlns="http://schemas.microsoft.com/sharepoint/v3" xsi:nil="true"/>
    <e81e820a66454e4dae05b8cd72e410dc xmlns="06a704af-1093-41df-910a-e362277c20fd">
      <Terms xmlns="http://schemas.microsoft.com/office/infopath/2007/PartnerControls"/>
    </e81e820a66454e4dae05b8cd72e410dc>
    <lcf76f155ced4ddcb4097134ff3c332f xmlns="12207773-f8de-4d1c-9b23-15a1acc5427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592027-ABE6-47D8-95DE-0E56C68771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6a704af-1093-41df-910a-e362277c20fd"/>
    <ds:schemaRef ds:uri="12207773-f8de-4d1c-9b23-15a1acc542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80CF17-AE78-4E70-9460-4BC1FF9F3A79}">
  <ds:schemaRefs>
    <ds:schemaRef ds:uri="Microsoft.SharePoint.Taxonomy.ContentTypeSync"/>
  </ds:schemaRefs>
</ds:datastoreItem>
</file>

<file path=customXml/itemProps3.xml><?xml version="1.0" encoding="utf-8"?>
<ds:datastoreItem xmlns:ds="http://schemas.openxmlformats.org/officeDocument/2006/customXml" ds:itemID="{A83633F9-3FC4-4AD5-A3E1-8030C4604C93}">
  <ds:schemaRefs>
    <ds:schemaRef ds:uri="http://schemas.microsoft.com/sharepoint/v3/contenttype/forms"/>
  </ds:schemaRefs>
</ds:datastoreItem>
</file>

<file path=customXml/itemProps4.xml><?xml version="1.0" encoding="utf-8"?>
<ds:datastoreItem xmlns:ds="http://schemas.openxmlformats.org/officeDocument/2006/customXml" ds:itemID="{6B16888A-4F78-48F1-926F-077F04B6B2E8}">
  <ds:schemaRefs>
    <ds:schemaRef ds:uri="http://schemas.microsoft.com/office/2006/metadata/properties"/>
    <ds:schemaRef ds:uri="http://schemas.microsoft.com/office/infopath/2007/PartnerControls"/>
    <ds:schemaRef ds:uri="06a704af-1093-41df-910a-e362277c20fd"/>
    <ds:schemaRef ds:uri="http://schemas.microsoft.com/sharepoint/v3"/>
    <ds:schemaRef ds:uri="12207773-f8de-4d1c-9b23-15a1acc542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2024</vt:lpstr>
      <vt:lpstr>2023</vt:lpstr>
      <vt:lpstr>2022</vt:lpstr>
      <vt:lpstr>'2022'!Print_Area</vt:lpstr>
      <vt:lpstr>'2023'!Print_Area</vt:lpstr>
      <vt:lpstr>'2024'!Print_Area</vt:lpstr>
      <vt:lpstr>'2022'!Print_Titles</vt:lpstr>
      <vt:lpstr>'2023'!Print_Titles</vt:lpstr>
      <vt:lpstr>'2024'!Print_Titles</vt:lpstr>
    </vt:vector>
  </TitlesOfParts>
  <Manager/>
  <Company>PPL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Shurer II, Michael James</dc:creator>
  <cp:keywords/>
  <dc:description/>
  <cp:lastModifiedBy>Suh, Susan M.</cp:lastModifiedBy>
  <cp:revision/>
  <dcterms:created xsi:type="dcterms:W3CDTF">2025-12-08T15:10:17Z</dcterms:created>
  <dcterms:modified xsi:type="dcterms:W3CDTF">2025-12-18T22:41:06Z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e0c8e74a-db15-49f1-980d-3d74f2e3ff07_Enabled">
    <vt:lpwstr>true</vt:lpwstr>
  </property>
  <property fmtid="{D5CDD505-2E9C-101B-9397-08002B2CF9AE}" pid="5" name="MSIP_Label_e0c8e74a-db15-49f1-980d-3d74f2e3ff07_SetDate">
    <vt:lpwstr>2025-12-08T15:13:09Z</vt:lpwstr>
  </property>
  <property fmtid="{D5CDD505-2E9C-101B-9397-08002B2CF9AE}" pid="6" name="MSIP_Label_e0c8e74a-db15-49f1-980d-3d74f2e3ff07_Method">
    <vt:lpwstr>Privileged</vt:lpwstr>
  </property>
  <property fmtid="{D5CDD505-2E9C-101B-9397-08002B2CF9AE}" pid="7" name="MSIP_Label_e0c8e74a-db15-49f1-980d-3d74f2e3ff07_Name">
    <vt:lpwstr>376d9127-3fad-41bb7-827b-657efc89d923</vt:lpwstr>
  </property>
  <property fmtid="{D5CDD505-2E9C-101B-9397-08002B2CF9AE}" pid="8" name="MSIP_Label_e0c8e74a-db15-49f1-980d-3d74f2e3ff07_SiteId">
    <vt:lpwstr>25b79aa0-07c6-4d65-9c80-df92aacdc157</vt:lpwstr>
  </property>
  <property fmtid="{D5CDD505-2E9C-101B-9397-08002B2CF9AE}" pid="9" name="MSIP_Label_e0c8e74a-db15-49f1-980d-3d74f2e3ff07_ActionId">
    <vt:lpwstr>011d41a5-8c1d-4bed-a189-12891ae5d9c2</vt:lpwstr>
  </property>
  <property fmtid="{D5CDD505-2E9C-101B-9397-08002B2CF9AE}" pid="10" name="MSIP_Label_e0c8e74a-db15-49f1-980d-3d74f2e3ff07_ContentBits">
    <vt:lpwstr>2</vt:lpwstr>
  </property>
  <property fmtid="{D5CDD505-2E9C-101B-9397-08002B2CF9AE}" pid="11" name="MSIP_Label_e0c8e74a-db15-49f1-980d-3d74f2e3ff07_Tag">
    <vt:lpwstr>10, 0, 1, 1</vt:lpwstr>
  </property>
  <property fmtid="{D5CDD505-2E9C-101B-9397-08002B2CF9AE}" pid="12" name="ContentTypeId">
    <vt:lpwstr>0x010100506D7463B7963A458DEBC890CC57F453</vt:lpwstr>
  </property>
  <property fmtid="{D5CDD505-2E9C-101B-9397-08002B2CF9AE}" pid="13" name="MediaServiceImageTags">
    <vt:lpwstr/>
  </property>
  <property fmtid="{D5CDD505-2E9C-101B-9397-08002B2CF9AE}" pid="14" name="SearchContentClass">
    <vt:lpwstr/>
  </property>
</Properties>
</file>