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olanSouza\Downloads\"/>
    </mc:Choice>
  </mc:AlternateContent>
  <xr:revisionPtr revIDLastSave="0" documentId="8_{889B1DCC-9877-4AC2-A02B-8D1B93DB899E}" xr6:coauthVersionLast="47" xr6:coauthVersionMax="47" xr10:uidLastSave="{00000000-0000-0000-0000-000000000000}"/>
  <bookViews>
    <workbookView xWindow="-120" yWindow="-120" windowWidth="29040" windowHeight="15720" tabRatio="781" activeTab="1" xr2:uid="{F73EC08D-2154-49E1-B3D3-0221CC083A5C}"/>
  </bookViews>
  <sheets>
    <sheet name="Division 4-13" sheetId="14" r:id="rId1"/>
    <sheet name="Globals" sheetId="1" r:id="rId2"/>
    <sheet name="Workpaper PRB-4" sheetId="7" r:id="rId3"/>
    <sheet name="Workpaper PRB-5" sheetId="8" r:id="rId4"/>
  </sheets>
  <externalReferences>
    <externalReference r:id="rId5"/>
  </externalReferences>
  <definedNames>
    <definedName name="AG" localSheetId="0">{#N/A,#N/A,FALSE,"OIT summ";#N/A,#N/A,FALSE,"otb summ-dental";#N/A,#N/A,FALSE,"otb summ-vision"}</definedName>
    <definedName name="AG" localSheetId="2">{#N/A,#N/A,FALSE,"OIT summ";#N/A,#N/A,FALSE,"otb summ-dental";#N/A,#N/A,FALSE,"otb summ-vision"}</definedName>
    <definedName name="AG" localSheetId="3">{#N/A,#N/A,FALSE,"OIT summ";#N/A,#N/A,FALSE,"otb summ-dental";#N/A,#N/A,FALSE,"otb summ-vision"}</definedName>
    <definedName name="AG">{#N/A,#N/A,FALSE,"OIT summ";#N/A,#N/A,FALSE,"otb summ-dental";#N/A,#N/A,FALSE,"otb summ-vision"}</definedName>
    <definedName name="crap" localSheetId="0">{#N/A,#N/A,FALSE,"OIT summ";#N/A,#N/A,FALSE,"otb summ-dental";#N/A,#N/A,FALSE,"otb summ-vision"}</definedName>
    <definedName name="crap" localSheetId="2">{#N/A,#N/A,FALSE,"OIT summ";#N/A,#N/A,FALSE,"otb summ-dental";#N/A,#N/A,FALSE,"otb summ-vision"}</definedName>
    <definedName name="crap" localSheetId="3">{#N/A,#N/A,FALSE,"OIT summ";#N/A,#N/A,FALSE,"otb summ-dental";#N/A,#N/A,FALSE,"otb summ-vision"}</definedName>
    <definedName name="crap">{#N/A,#N/A,FALSE,"OIT summ";#N/A,#N/A,FALSE,"otb summ-dental";#N/A,#N/A,FALSE,"otb summ-vision"}</definedName>
    <definedName name="dddddddddddd" localSheetId="0">{#N/A,#N/A,FALSE,"OIT summ";#N/A,#N/A,FALSE,"otb summ-dental";#N/A,#N/A,FALSE,"otb summ-vision"}</definedName>
    <definedName name="dddddddddddd" localSheetId="2">{#N/A,#N/A,FALSE,"OIT summ";#N/A,#N/A,FALSE,"otb summ-dental";#N/A,#N/A,FALSE,"otb summ-vision"}</definedName>
    <definedName name="dddddddddddd" localSheetId="3">{#N/A,#N/A,FALSE,"OIT summ";#N/A,#N/A,FALSE,"otb summ-dental";#N/A,#N/A,FALSE,"otb summ-vision"}</definedName>
    <definedName name="dddddddddddd">{#N/A,#N/A,FALSE,"OIT summ";#N/A,#N/A,FALSE,"otb summ-dental";#N/A,#N/A,FALSE,"otb summ-vision"}</definedName>
    <definedName name="LIDRt1">[1]Revisions!$D$3</definedName>
    <definedName name="LIDRt2">[1]Revisions!$D$5</definedName>
    <definedName name="newAG" localSheetId="0">{#N/A,#N/A,FALSE,"OIT summ";#N/A,#N/A,FALSE,"otb summ-dental";#N/A,#N/A,FALSE,"otb summ-vision"}</definedName>
    <definedName name="newAG" localSheetId="2">{#N/A,#N/A,FALSE,"OIT summ";#N/A,#N/A,FALSE,"otb summ-dental";#N/A,#N/A,FALSE,"otb summ-vision"}</definedName>
    <definedName name="newAG" localSheetId="3">{#N/A,#N/A,FALSE,"OIT summ";#N/A,#N/A,FALSE,"otb summ-dental";#N/A,#N/A,FALSE,"otb summ-vision"}</definedName>
    <definedName name="newAG">{#N/A,#N/A,FALSE,"OIT summ";#N/A,#N/A,FALSE,"otb summ-dental";#N/A,#N/A,FALSE,"otb summ-vision"}</definedName>
    <definedName name="PLUSt1">[1]Revisions!$E$3</definedName>
    <definedName name="PLUSt2">[1]Revisions!$E$5</definedName>
    <definedName name="PLUSt3">[1]Revisions!$E$7</definedName>
    <definedName name="_xlnm.Print_Area" localSheetId="1">Globals!$A$1:$F$13</definedName>
    <definedName name="_xlnm.Print_Area" localSheetId="3">'Workpaper PRB-5'!$A$1:$J$240</definedName>
    <definedName name="USV" localSheetId="0">{#N/A,#N/A,FALSE,"OIT ee contribs 00";#N/A,#N/A,FALSE,"OITeecontribs-DentalVision";#N/A,#N/A,FALSE,"OIT-pc01";#N/A,#N/A,FALSE,"pc-dent&amp;vision01";#N/A,#N/A,FALSE,"OIT-tc01";#N/A,#N/A,FALSE,"tc-dent&amp;vision01"}</definedName>
    <definedName name="USV" localSheetId="2">{#N/A,#N/A,FALSE,"OIT ee contribs 00";#N/A,#N/A,FALSE,"OITeecontribs-DentalVision";#N/A,#N/A,FALSE,"OIT-pc01";#N/A,#N/A,FALSE,"pc-dent&amp;vision01";#N/A,#N/A,FALSE,"OIT-tc01";#N/A,#N/A,FALSE,"tc-dent&amp;vision01"}</definedName>
    <definedName name="USV" localSheetId="3">{#N/A,#N/A,FALSE,"OIT ee contribs 00";#N/A,#N/A,FALSE,"OITeecontribs-DentalVision";#N/A,#N/A,FALSE,"OIT-pc01";#N/A,#N/A,FALSE,"pc-dent&amp;vision01";#N/A,#N/A,FALSE,"OIT-tc01";#N/A,#N/A,FALSE,"tc-dent&amp;vision01"}</definedName>
    <definedName name="USV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Jen" localSheetId="0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Jen" localSheetId="2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Jen" localSheetId="3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Jen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1." localSheetId="0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1." localSheetId="2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1." localSheetId="3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1.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2." localSheetId="0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2." localSheetId="2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2." localSheetId="3">{#N/A,#N/A,FALSE,"OIT ee contribs 00";#N/A,#N/A,FALSE,"OITeecontribs-DentalVision";#N/A,#N/A,FALSE,"OIT-pc01";#N/A,#N/A,FALSE,"pc-dent&amp;vision01";#N/A,#N/A,FALSE,"OIT-tc01";#N/A,#N/A,FALSE,"tc-dent&amp;vision01"}</definedName>
    <definedName name="wrn.Client._.Deliverable._.Scenario._.2.">{#N/A,#N/A,FALSE,"OIT ee contribs 00";#N/A,#N/A,FALSE,"OITeecontribs-DentalVision";#N/A,#N/A,FALSE,"OIT-pc01";#N/A,#N/A,FALSE,"pc-dent&amp;vision01";#N/A,#N/A,FALSE,"OIT-tc01";#N/A,#N/A,FALSE,"tc-dent&amp;vision01"}</definedName>
    <definedName name="wrn.Client._.Deliverables._.Baseline." localSheetId="0">{#N/A,#N/A,FALSE,"OIT ee contribs 00";#N/A,#N/A,FALSE,"OITeecontribs-DentalVision";#N/A,#N/A,FALSE,"OIT-pc00";#N/A,#N/A,FALSE,"OIT-pc01";#N/A,#N/A,FALSE,"pc-dent&amp;vision00";#N/A,#N/A,FALSE,"pc-dent&amp;vision01";#N/A,#N/A,FALSE,"OIT-tc00";#N/A,#N/A,FALSE,"OIT-tc01";#N/A,#N/A,FALSE,"tc-dent&amp;vision00";#N/A,#N/A,FALSE,"tc-dent&amp;vision01"}</definedName>
    <definedName name="wrn.Client._.Deliverables._.Baseline." localSheetId="2">{#N/A,#N/A,FALSE,"OIT ee contribs 00";#N/A,#N/A,FALSE,"OITeecontribs-DentalVision";#N/A,#N/A,FALSE,"OIT-pc00";#N/A,#N/A,FALSE,"OIT-pc01";#N/A,#N/A,FALSE,"pc-dent&amp;vision00";#N/A,#N/A,FALSE,"pc-dent&amp;vision01";#N/A,#N/A,FALSE,"OIT-tc00";#N/A,#N/A,FALSE,"OIT-tc01";#N/A,#N/A,FALSE,"tc-dent&amp;vision00";#N/A,#N/A,FALSE,"tc-dent&amp;vision01"}</definedName>
    <definedName name="wrn.Client._.Deliverables._.Baseline." localSheetId="3">{#N/A,#N/A,FALSE,"OIT ee contribs 00";#N/A,#N/A,FALSE,"OITeecontribs-DentalVision";#N/A,#N/A,FALSE,"OIT-pc00";#N/A,#N/A,FALSE,"OIT-pc01";#N/A,#N/A,FALSE,"pc-dent&amp;vision00";#N/A,#N/A,FALSE,"pc-dent&amp;vision01";#N/A,#N/A,FALSE,"OIT-tc00";#N/A,#N/A,FALSE,"OIT-tc01";#N/A,#N/A,FALSE,"tc-dent&amp;vision00";#N/A,#N/A,FALSE,"tc-dent&amp;vision01"}</definedName>
    <definedName name="wrn.Client._.Deliverables._.Baseline.">{#N/A,#N/A,FALSE,"OIT ee contribs 00";#N/A,#N/A,FALSE,"OITeecontribs-DentalVision";#N/A,#N/A,FALSE,"OIT-pc00";#N/A,#N/A,FALSE,"OIT-pc01";#N/A,#N/A,FALSE,"pc-dent&amp;vision00";#N/A,#N/A,FALSE,"pc-dent&amp;vision01";#N/A,#N/A,FALSE,"OIT-tc00";#N/A,#N/A,FALSE,"OIT-tc01";#N/A,#N/A,FALSE,"tc-dent&amp;vision00";#N/A,#N/A,FALSE,"tc-dent&amp;vision01"}</definedName>
    <definedName name="wrn.DFR._.IV._.A._.Future._.Revenue." localSheetId="0">{"Page_1A",#N/A,FALSE,"Page 1 A";"Page_1B",#N/A,FALSE,"Page 1 B";"Page_1C",#N/A,FALSE,"Page 1 C";"Page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 11"}</definedName>
    <definedName name="wrn.DFR._.IV._.A._.Future._.Revenue." localSheetId="2">{"Page_1A",#N/A,FALSE,"Page 1 A";"Page_1B",#N/A,FALSE,"Page 1 B";"Page_1C",#N/A,FALSE,"Page 1 C";"Page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 11"}</definedName>
    <definedName name="wrn.DFR._.IV._.A._.Future._.Revenue." localSheetId="3">{"Page_1A",#N/A,FALSE,"Page 1 A";"Page_1B",#N/A,FALSE,"Page 1 B";"Page_1C",#N/A,FALSE,"Page 1 C";"Page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 11"}</definedName>
    <definedName name="wrn.DFR._.IV._.A._.Future._.Revenue.">{"Page_1A",#N/A,FALSE,"Page 1 A";"Page_1B",#N/A,FALSE,"Page 1 B";"Page_1C",#N/A,FALSE,"Page 1 C";"Page 2",#N/A,FALSE,"Page 2";"Page 3",#N/A,FALSE,"Page 3";"Page 4",#N/A,FALSE,"Page 4";"Page 5",#N/A,FALSE,"Page 5";"Page 6",#N/A,FALSE,"Page 6";"Page 7",#N/A,FALSE,"Page 7";"Page 8",#N/A,FALSE,"Page 8";"Page 9",#N/A,FALSE,"Page 9";"Page 10",#N/A,FALSE,"Page 10";"Page 11",#N/A,FALSE,"Page 11"}</definedName>
    <definedName name="wrn.OIT._.Sum._.Pages.Manual._.Input._.First." localSheetId="0">{#N/A,#N/A,FALSE,"OIT summ";#N/A,#N/A,FALSE,"otb summ-dental";#N/A,#N/A,FALSE,"otb summ-vision"}</definedName>
    <definedName name="wrn.OIT._.Sum._.Pages.Manual._.Input._.First." localSheetId="2">{#N/A,#N/A,FALSE,"OIT summ";#N/A,#N/A,FALSE,"otb summ-dental";#N/A,#N/A,FALSE,"otb summ-vision"}</definedName>
    <definedName name="wrn.OIT._.Sum._.Pages.Manual._.Input._.First." localSheetId="3">{#N/A,#N/A,FALSE,"OIT summ";#N/A,#N/A,FALSE,"otb summ-dental";#N/A,#N/A,FALSE,"otb summ-vision"}</definedName>
    <definedName name="wrn.OIT._.Sum._.Pages.Manual._.Input._.First.">{#N/A,#N/A,FALSE,"OIT summ";#N/A,#N/A,FALSE,"otb summ-dental";#N/A,#N/A,FALSE,"otb summ-vision"}</definedName>
    <definedName name="wrn.Slide._.Add._.Ons." localSheetId="0">{"Sec2Sch1",#N/A,FALSE,"Sheet1";"Sec2Sch2",#N/A,FALSE,"Sheet1";"Sec2Sch3",#N/A,FALSE,"Sheet1"}</definedName>
    <definedName name="wrn.Slide._.Add._.Ons." localSheetId="2">{"Sec2Sch1",#N/A,FALSE,"Sheet1";"Sec2Sch2",#N/A,FALSE,"Sheet1";"Sec2Sch3",#N/A,FALSE,"Sheet1"}</definedName>
    <definedName name="wrn.Slide._.Add._.Ons." localSheetId="3">{"Sec2Sch1",#N/A,FALSE,"Sheet1";"Sec2Sch2",#N/A,FALSE,"Sheet1";"Sec2Sch3",#N/A,FALSE,"Sheet1"}</definedName>
    <definedName name="wrn.Slide._.Add._.Ons.">{"Sec2Sch1",#N/A,FALSE,"Sheet1";"Sec2Sch2",#N/A,FALSE,"Sheet1";"Sec2Sch3",#N/A,FALSE,"Sheet1"}</definedName>
    <definedName name="x" localSheetId="0">{#N/A,#N/A,FALSE,"OIT ee contribs 00";#N/A,#N/A,FALSE,"OITeecontribs-DentalVision";#N/A,#N/A,FALSE,"OIT-pc01";#N/A,#N/A,FALSE,"pc-dent&amp;vision01";#N/A,#N/A,FALSE,"OIT-tc01";#N/A,#N/A,FALSE,"tc-dent&amp;vision01"}</definedName>
    <definedName name="x" localSheetId="2">{#N/A,#N/A,FALSE,"OIT ee contribs 00";#N/A,#N/A,FALSE,"OITeecontribs-DentalVision";#N/A,#N/A,FALSE,"OIT-pc01";#N/A,#N/A,FALSE,"pc-dent&amp;vision01";#N/A,#N/A,FALSE,"OIT-tc01";#N/A,#N/A,FALSE,"tc-dent&amp;vision01"}</definedName>
    <definedName name="x" localSheetId="3">{#N/A,#N/A,FALSE,"OIT ee contribs 00";#N/A,#N/A,FALSE,"OITeecontribs-DentalVision";#N/A,#N/A,FALSE,"OIT-pc01";#N/A,#N/A,FALSE,"pc-dent&amp;vision01";#N/A,#N/A,FALSE,"OIT-tc01";#N/A,#N/A,FALSE,"tc-dent&amp;vision01"}</definedName>
    <definedName name="x">{#N/A,#N/A,FALSE,"OIT ee contribs 00";#N/A,#N/A,FALSE,"OITeecontribs-DentalVision";#N/A,#N/A,FALSE,"OIT-pc01";#N/A,#N/A,FALSE,"pc-dent&amp;vision01";#N/A,#N/A,FALSE,"OIT-tc01";#N/A,#N/A,FALSE,"tc-dent&amp;vision01"}</definedName>
    <definedName name="xx" localSheetId="0">{#N/A,#N/A,FALSE,"OIT ee contribs 00";#N/A,#N/A,FALSE,"OITeecontribs-DentalVision";#N/A,#N/A,FALSE,"OIT-pc01";#N/A,#N/A,FALSE,"pc-dent&amp;vision01";#N/A,#N/A,FALSE,"OIT-tc01";#N/A,#N/A,FALSE,"tc-dent&amp;vision01"}</definedName>
    <definedName name="xx" localSheetId="2">{#N/A,#N/A,FALSE,"OIT ee contribs 00";#N/A,#N/A,FALSE,"OITeecontribs-DentalVision";#N/A,#N/A,FALSE,"OIT-pc01";#N/A,#N/A,FALSE,"pc-dent&amp;vision01";#N/A,#N/A,FALSE,"OIT-tc01";#N/A,#N/A,FALSE,"tc-dent&amp;vision01"}</definedName>
    <definedName name="xx" localSheetId="3">{#N/A,#N/A,FALSE,"OIT ee contribs 00";#N/A,#N/A,FALSE,"OITeecontribs-DentalVision";#N/A,#N/A,FALSE,"OIT-pc01";#N/A,#N/A,FALSE,"pc-dent&amp;vision01";#N/A,#N/A,FALSE,"OIT-tc01";#N/A,#N/A,FALSE,"tc-dent&amp;vision01"}</definedName>
    <definedName name="xx">{#N/A,#N/A,FALSE,"OIT ee contribs 00";#N/A,#N/A,FALSE,"OITeecontribs-DentalVision";#N/A,#N/A,FALSE,"OIT-pc01";#N/A,#N/A,FALSE,"pc-dent&amp;vision01";#N/A,#N/A,FALSE,"OIT-tc01";#N/A,#N/A,FALSE,"tc-dent&amp;vision01"}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14" l="1"/>
  <c r="AL14" i="14"/>
  <c r="AJ14" i="14"/>
  <c r="AH14" i="14"/>
  <c r="AH15" i="14"/>
  <c r="AH16" i="14"/>
  <c r="AH17" i="14"/>
  <c r="AF14" i="14"/>
  <c r="AD14" i="14"/>
  <c r="AD16" i="14"/>
  <c r="AD15" i="14"/>
  <c r="AB14" i="14"/>
  <c r="Z15" i="14"/>
  <c r="Z14" i="14"/>
  <c r="I14" i="7"/>
  <c r="V17" i="14"/>
  <c r="V16" i="14"/>
  <c r="V15" i="14"/>
  <c r="V14" i="14"/>
  <c r="D23" i="7"/>
  <c r="J235" i="8"/>
  <c r="J36" i="8"/>
  <c r="F36" i="8"/>
  <c r="J23" i="8"/>
  <c r="P17" i="14"/>
  <c r="R14" i="14"/>
  <c r="N14" i="14"/>
  <c r="J23" i="7"/>
  <c r="H23" i="7"/>
  <c r="F23" i="7"/>
  <c r="L22" i="7"/>
  <c r="D19" i="7"/>
  <c r="D18" i="7"/>
  <c r="A38" i="8"/>
  <c r="A39" i="8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37" i="8"/>
  <c r="A36" i="8"/>
  <c r="H86" i="8"/>
  <c r="J24" i="8"/>
  <c r="T15" i="14"/>
  <c r="T16" i="14"/>
  <c r="T17" i="14"/>
  <c r="T14" i="14"/>
  <c r="R15" i="14"/>
  <c r="AF15" i="14" s="1"/>
  <c r="N15" i="14"/>
  <c r="N16" i="14"/>
  <c r="N17" i="14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J37" i="8"/>
  <c r="J15" i="8"/>
  <c r="J16" i="8" s="1"/>
  <c r="J17" i="8" s="1"/>
  <c r="J18" i="8" s="1"/>
  <c r="J19" i="8" s="1"/>
  <c r="J20" i="8" s="1"/>
  <c r="J21" i="8" s="1"/>
  <c r="J22" i="8" s="1"/>
  <c r="D17" i="7"/>
  <c r="D20" i="7" s="1"/>
  <c r="J17" i="7"/>
  <c r="J19" i="7" s="1"/>
  <c r="H17" i="7"/>
  <c r="H19" i="7" s="1"/>
  <c r="F17" i="7"/>
  <c r="F19" i="7" s="1"/>
  <c r="P16" i="14" l="1"/>
  <c r="P14" i="14"/>
  <c r="R17" i="14"/>
  <c r="AF17" i="14" s="1"/>
  <c r="P15" i="14"/>
  <c r="R16" i="14"/>
  <c r="AF16" i="14" s="1"/>
  <c r="AB17" i="14"/>
  <c r="H36" i="8"/>
  <c r="J38" i="8"/>
  <c r="J39" i="8" s="1"/>
  <c r="J40" i="8" s="1"/>
  <c r="J41" i="8" s="1"/>
  <c r="J42" i="8" s="1"/>
  <c r="J43" i="8" s="1"/>
  <c r="J44" i="8" s="1"/>
  <c r="J45" i="8" s="1"/>
  <c r="J46" i="8" s="1"/>
  <c r="J47" i="8" s="1"/>
  <c r="H51" i="8"/>
  <c r="H46" i="8"/>
  <c r="H61" i="8"/>
  <c r="H71" i="8"/>
  <c r="H111" i="8"/>
  <c r="H136" i="8"/>
  <c r="H186" i="8"/>
  <c r="L23" i="7"/>
  <c r="H18" i="7"/>
  <c r="F18" i="7"/>
  <c r="H20" i="7"/>
  <c r="F20" i="7"/>
  <c r="J18" i="7"/>
  <c r="J20" i="7"/>
  <c r="Z16" i="14" l="1"/>
  <c r="AB16" i="14"/>
  <c r="X15" i="14"/>
  <c r="X17" i="14"/>
  <c r="AB15" i="14"/>
  <c r="AJ15" i="14" s="1"/>
  <c r="AL15" i="14" s="1"/>
  <c r="X16" i="14"/>
  <c r="X14" i="14"/>
  <c r="AD17" i="14"/>
  <c r="AL17" i="14" s="1"/>
  <c r="Z17" i="14"/>
  <c r="J48" i="8"/>
  <c r="J49" i="8" s="1"/>
  <c r="J50" i="8" s="1"/>
  <c r="J51" i="8" s="1"/>
  <c r="AJ16" i="14" l="1"/>
  <c r="AL16" i="14" s="1"/>
  <c r="J52" i="8"/>
  <c r="J53" i="8" s="1"/>
  <c r="J54" i="8" s="1"/>
  <c r="J55" i="8" s="1"/>
  <c r="J56" i="8" l="1"/>
  <c r="J57" i="8" s="1"/>
  <c r="J58" i="8" s="1"/>
  <c r="J59" i="8" s="1"/>
  <c r="J60" i="8" l="1"/>
  <c r="J61" i="8" l="1"/>
  <c r="J62" i="8" s="1"/>
  <c r="J63" i="8" s="1"/>
  <c r="J64" i="8" s="1"/>
  <c r="J65" i="8" s="1"/>
  <c r="J66" i="8" s="1"/>
  <c r="J67" i="8" s="1"/>
  <c r="J68" i="8" l="1"/>
  <c r="J69" i="8" s="1"/>
  <c r="J70" i="8" s="1"/>
  <c r="J71" i="8" s="1"/>
  <c r="J72" i="8" s="1"/>
  <c r="J73" i="8" s="1"/>
  <c r="J74" i="8" s="1"/>
  <c r="J75" i="8" s="1"/>
  <c r="J76" i="8" l="1"/>
  <c r="J77" i="8" s="1"/>
  <c r="J78" i="8" s="1"/>
  <c r="J79" i="8" s="1"/>
  <c r="J80" i="8" s="1"/>
  <c r="J81" i="8" s="1"/>
  <c r="J82" i="8" s="1"/>
  <c r="J83" i="8" s="1"/>
  <c r="J84" i="8" s="1"/>
  <c r="J85" i="8" l="1"/>
  <c r="J86" i="8" s="1"/>
  <c r="J87" i="8" s="1"/>
  <c r="J88" i="8" s="1"/>
  <c r="J89" i="8" l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l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l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</calcChain>
</file>

<file path=xl/sharedStrings.xml><?xml version="1.0" encoding="utf-8"?>
<sst xmlns="http://schemas.openxmlformats.org/spreadsheetml/2006/main" count="181" uniqueCount="109">
  <si>
    <t>THE NARRAGANSETT ELECTRIC COMPANY</t>
  </si>
  <si>
    <t>d/b/a RHODE ISLAND ENERGY</t>
  </si>
  <si>
    <t>RIPUC Docket No. 25-45-GE</t>
  </si>
  <si>
    <t>Global Variable List</t>
  </si>
  <si>
    <t>Page 1 of 1</t>
  </si>
  <si>
    <t>The Narragansett Electric Company d/b/a Rhode Island Energy</t>
  </si>
  <si>
    <t>Variable Name</t>
  </si>
  <si>
    <t>Input</t>
  </si>
  <si>
    <t>Notes</t>
  </si>
  <si>
    <t>(a)</t>
  </si>
  <si>
    <t>(b)</t>
  </si>
  <si>
    <t>(c)</t>
  </si>
  <si>
    <t>Number of Residential Customers</t>
  </si>
  <si>
    <t>(d)</t>
  </si>
  <si>
    <t>(e)</t>
  </si>
  <si>
    <t>(f)</t>
  </si>
  <si>
    <t>(g)</t>
  </si>
  <si>
    <t>Column Notes</t>
  </si>
  <si>
    <t>Line Notes</t>
  </si>
  <si>
    <t>(h)</t>
  </si>
  <si>
    <t>(i)</t>
  </si>
  <si>
    <t>(j)</t>
  </si>
  <si>
    <t>(k)</t>
  </si>
  <si>
    <t>(l)</t>
  </si>
  <si>
    <t>Workpaper PRB-4</t>
  </si>
  <si>
    <t>Derivation of Key Federal Poverty Limit Thresholds</t>
  </si>
  <si>
    <t>Household Size</t>
  </si>
  <si>
    <t>Percent of FPL</t>
  </si>
  <si>
    <t>1 Person</t>
  </si>
  <si>
    <t>2 People</t>
  </si>
  <si>
    <t>3 People</t>
  </si>
  <si>
    <t>4 People</t>
  </si>
  <si>
    <t>Total</t>
  </si>
  <si>
    <t>Number of Households</t>
  </si>
  <si>
    <t>Proportion of Households</t>
  </si>
  <si>
    <t>2025 Poverty Guidelines: 48 Contiguous States (all states except Alaska and Hawaii)</t>
  </si>
  <si>
    <t>U.S. Department of Health and Human Services ("US HHS"), Office of the Assistant Secretary for Planning and Evaluation</t>
  </si>
  <si>
    <r>
      <t xml:space="preserve">Source: </t>
    </r>
    <r>
      <rPr>
        <sz val="9"/>
        <color theme="1"/>
        <rFont val="Times New Roman"/>
        <family val="1"/>
      </rPr>
      <t>https://aspe.hhs.gov/sites/default/files/documents/dd73d4f00d8a819d10b2fdb70d254f7b/detailed-guidelines-2025.pdf</t>
    </r>
  </si>
  <si>
    <r>
      <t xml:space="preserve">Line 1 </t>
    </r>
    <r>
      <rPr>
        <sz val="11"/>
        <color theme="1"/>
        <rFont val="Aptos Narrow"/>
        <family val="2"/>
      </rPr>
      <t>÷</t>
    </r>
    <r>
      <rPr>
        <sz val="11"/>
        <color theme="1"/>
        <rFont val="Times New Roman"/>
        <family val="1"/>
      </rPr>
      <t xml:space="preserve"> 100</t>
    </r>
  </si>
  <si>
    <t>Line 2 * 75</t>
  </si>
  <si>
    <t>Line 2 * 150</t>
  </si>
  <si>
    <t>Line 2 * 250</t>
  </si>
  <si>
    <t>American Community Survey B08210 Household Size by Vehicles Available</t>
  </si>
  <si>
    <r>
      <t xml:space="preserve">Source: </t>
    </r>
    <r>
      <rPr>
        <sz val="9"/>
        <color theme="1"/>
        <rFont val="Times New Roman"/>
        <family val="1"/>
      </rPr>
      <t>https://data.census.gov/table/ACSDT5Y2023.B08201?q=occupancy&amp;t=Families+and+Household+Characteristics:</t>
    </r>
  </si>
  <si>
    <t>Occupancy+Characteristics&amp;g=040XX00US44</t>
  </si>
  <si>
    <r>
      <t xml:space="preserve">Line 6 </t>
    </r>
    <r>
      <rPr>
        <sz val="11"/>
        <color theme="1"/>
        <rFont val="Aptos Narrow"/>
        <family val="2"/>
      </rPr>
      <t>÷</t>
    </r>
    <r>
      <rPr>
        <sz val="11"/>
        <color theme="1"/>
        <rFont val="Times New Roman"/>
        <family val="1"/>
      </rPr>
      <t xml:space="preserve"> Line 6 Column (f)</t>
    </r>
  </si>
  <si>
    <t>Workpaper PRB-5</t>
  </si>
  <si>
    <t>Interpolation of Income Distribution</t>
  </si>
  <si>
    <t>Panel A. Income Distribution</t>
  </si>
  <si>
    <t>Income Bracket</t>
  </si>
  <si>
    <t>Lower Bound</t>
  </si>
  <si>
    <t>Upper Bound</t>
  </si>
  <si>
    <t>Proportion</t>
  </si>
  <si>
    <t>Cumulative Proportion</t>
  </si>
  <si>
    <t>Maximum</t>
  </si>
  <si>
    <t>Panel Notes</t>
  </si>
  <si>
    <t xml:space="preserve">American Community Survey S1901 Income in the Past 12 Months </t>
  </si>
  <si>
    <t>(in 2023 Inflation-Adjusted Dollars)</t>
  </si>
  <si>
    <t>Panel B. Interpolation</t>
  </si>
  <si>
    <t>Proportion Relative to Panel A Column (c)</t>
  </si>
  <si>
    <t>Panel B assumes linear interpolation. Cumulative Proportion provided in Column (e) of</t>
  </si>
  <si>
    <t xml:space="preserve">Income Bracket Lower Bound Column (a) to Upper Bound Column (b) is interpreted as the proportion </t>
  </si>
  <si>
    <t>of households with income less than or equal to Upper Bound Column (b) in the State of Rhode Island.</t>
  </si>
  <si>
    <t>Discount Tier</t>
  </si>
  <si>
    <t>Lower Bound Income</t>
  </si>
  <si>
    <t>Upper Bound Income</t>
  </si>
  <si>
    <t>Household Income Statistics</t>
  </si>
  <si>
    <t>Proportion of Households per Discount Tier</t>
  </si>
  <si>
    <t>Lower Bound (% FPL)</t>
  </si>
  <si>
    <t>Upper Bound (% FPL)</t>
  </si>
  <si>
    <t>4+ People</t>
  </si>
  <si>
    <t>WAHHI</t>
  </si>
  <si>
    <t>Total Proportion</t>
  </si>
  <si>
    <t>Total Customers</t>
  </si>
  <si>
    <t>(m)</t>
  </si>
  <si>
    <t>(n)</t>
  </si>
  <si>
    <t>(o)</t>
  </si>
  <si>
    <t>(p)</t>
  </si>
  <si>
    <t>(q)</t>
  </si>
  <si>
    <t>(r)</t>
  </si>
  <si>
    <t>(s)</t>
  </si>
  <si>
    <t>Lower bound of discount tier income eligibility</t>
  </si>
  <si>
    <t>Upper bound of discount tier income eligibility</t>
  </si>
  <si>
    <t>Column (a) * Workpaper PRB-4 Page 1 Line 2 Column (b) *100</t>
  </si>
  <si>
    <t>Column (a) * Workpaper PRB-4 Page 1 Line 2 Column (f) * 100</t>
  </si>
  <si>
    <t>Column (a) * Workpaper PRB-4 Page 1 Line 2 Column (h) * 100</t>
  </si>
  <si>
    <t>Column (a) * Workpaper PRB-4 Page 1 Line 2 Column (j) * 100</t>
  </si>
  <si>
    <t>Column (b) * Workpaper PRB-4 Page 1 Line 2 Column (b) *100</t>
  </si>
  <si>
    <t>Column (b) * Workpaper PRB-4 Page 1 Line 2 Column (f) * 100</t>
  </si>
  <si>
    <t>Column (b) * Workpaper PRB-4 Page 1 Line 2 Column (h) * 100</t>
  </si>
  <si>
    <t>Column (b) * Workpaper PRB-4 Page 1 Line 2 Column (j) * 100</t>
  </si>
  <si>
    <t>Sum of the each thousand-dollar income band multiplied by the proportion of households that fall within that income band and by the proportion of households with each household size</t>
  </si>
  <si>
    <t>Sum of Column (c) through Column (f) each multiplied by the proportion of households with each household size</t>
  </si>
  <si>
    <t>Sum of Column (g) through Column (j) each multiplied by the proportion of households with each household size</t>
  </si>
  <si>
    <t>Proportion of customers with household size of 1 person and income within Line's income band</t>
  </si>
  <si>
    <t>Proportion of customers with household size of 2 people and income within Line's income band</t>
  </si>
  <si>
    <t>Proportion of customers with household size of 3 people and income within Line's income band</t>
  </si>
  <si>
    <t>Proportion of customers with household size of 4+ people and income within Line's income band</t>
  </si>
  <si>
    <t>Sum of Column (n) through Column (q)</t>
  </si>
  <si>
    <t>Column (r) * Number of Residential Customers</t>
  </si>
  <si>
    <t>Docket 25-14-EL, Schedule NECO-3, Line 1 Column (a)</t>
  </si>
  <si>
    <t>1 part (a)</t>
  </si>
  <si>
    <t>2 part (b)</t>
  </si>
  <si>
    <t>3 part (c)</t>
  </si>
  <si>
    <t>4 part (d)</t>
  </si>
  <si>
    <t>Line No.</t>
  </si>
  <si>
    <t>Attachment DIV 4-13</t>
  </si>
  <si>
    <t>Source: https://data.census.gov/table/ACSST1Y2023.S1901?g=040XX00US44</t>
  </si>
  <si>
    <t>Estimate of number of customers with income levels less than 50%, 100%, 150%, and 200% of the Federal Poverty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</si>
</sst>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&quot;$&quot;* #,##0_);_(&quot;$&quot;* \(#,##0\);_(&quot;$&quot;* &quot;-&quot;??_);_(@_)"/>
    <numFmt numFmtId="167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Aptos Narrow"/>
      <family val="2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0" xfId="0" applyFont="1"/>
    <xf numFmtId="164" fontId="4" fillId="0" borderId="0" xfId="4" applyNumberFormat="1" applyFont="1" applyFill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/>
    <xf numFmtId="165" fontId="2" fillId="0" borderId="0" xfId="0" applyNumberFormat="1" applyFont="1" applyAlignment="1">
      <alignment vertical="center"/>
    </xf>
    <xf numFmtId="164" fontId="2" fillId="0" borderId="0" xfId="1" applyNumberFormat="1" applyFont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166" fontId="2" fillId="0" borderId="0" xfId="2" applyNumberFormat="1" applyFont="1"/>
    <xf numFmtId="166" fontId="2" fillId="0" borderId="1" xfId="2" applyNumberFormat="1" applyFont="1" applyBorder="1"/>
    <xf numFmtId="166" fontId="2" fillId="0" borderId="0" xfId="2" applyNumberFormat="1" applyFont="1" applyBorder="1"/>
    <xf numFmtId="166" fontId="2" fillId="0" borderId="3" xfId="2" applyNumberFormat="1" applyFont="1" applyBorder="1"/>
    <xf numFmtId="9" fontId="2" fillId="0" borderId="0" xfId="3" applyFont="1" applyBorder="1"/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7" fontId="2" fillId="0" borderId="0" xfId="3" applyNumberFormat="1" applyFont="1" applyBorder="1"/>
    <xf numFmtId="164" fontId="2" fillId="0" borderId="1" xfId="0" applyNumberFormat="1" applyFont="1" applyBorder="1"/>
    <xf numFmtId="167" fontId="2" fillId="0" borderId="2" xfId="3" applyNumberFormat="1" applyFont="1" applyBorder="1"/>
    <xf numFmtId="167" fontId="2" fillId="0" borderId="0" xfId="3" applyNumberFormat="1" applyFont="1"/>
    <xf numFmtId="167" fontId="2" fillId="0" borderId="0" xfId="0" applyNumberFormat="1" applyFont="1"/>
    <xf numFmtId="167" fontId="2" fillId="0" borderId="1" xfId="3" applyNumberFormat="1" applyFont="1" applyBorder="1"/>
    <xf numFmtId="167" fontId="2" fillId="0" borderId="1" xfId="0" applyNumberFormat="1" applyFont="1" applyBorder="1"/>
    <xf numFmtId="167" fontId="2" fillId="0" borderId="3" xfId="3" applyNumberFormat="1" applyFont="1" applyBorder="1"/>
    <xf numFmtId="167" fontId="2" fillId="0" borderId="3" xfId="0" applyNumberFormat="1" applyFont="1" applyBorder="1"/>
    <xf numFmtId="166" fontId="2" fillId="0" borderId="0" xfId="2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7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</cellXfs>
  <cellStyles count="6">
    <cellStyle name="Comma" xfId="1" builtinId="3"/>
    <cellStyle name="Comma 49" xfId="4" xr:uid="{B5596732-7E9E-4DA3-A04D-19E1C920928A}"/>
    <cellStyle name="Currency" xfId="2" builtinId="4"/>
    <cellStyle name="Normal" xfId="0" builtinId="0"/>
    <cellStyle name="Normal 197" xfId="5" xr:uid="{BFF59A40-02E2-4A0A-A8E3-BB76FC7216D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customXml" Target="../customXml/item4.xml" Id="rId13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customXml" Target="../customXml/item2.xml" Id="rId11" /><Relationship Type="http://schemas.openxmlformats.org/officeDocument/2006/relationships/externalLink" Target="externalLinks/externalLink1.xml" Id="rId5" /><Relationship Type="http://schemas.openxmlformats.org/officeDocument/2006/relationships/customXml" Target="../customXml/item1.xml" Id="rId10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../customXml/item5.xml" Id="rId14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plcorp.sharepoint.com/teams/RIERateCase/Shared%20Documents/General/PIPP/Carrie%20Modeling/LIDR+/LIDR%20Modeling.xlsx" TargetMode="External"/><Relationship Id="rId1" Type="http://schemas.openxmlformats.org/officeDocument/2006/relationships/externalLinkPath" Target="file:///\\appdata-dc1\ImageData\teams\RIERateCase\Shared%20Documents\General\PIPP\Carrie%20Modeling\LIDR+\LIDR%20Mode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Revisions"/>
      <sheetName val="EffectiveNotes"/>
      <sheetName val="NumCust"/>
      <sheetName val="BillAmt"/>
      <sheetName val="EffectiveCopy"/>
      <sheetName val="EffectiveLIDRF"/>
      <sheetName val="EffectiveResearch"/>
      <sheetName val="Colton"/>
      <sheetName val="Effective0"/>
      <sheetName val="LIDRF1"/>
      <sheetName val="LIDRF0"/>
      <sheetName val="Research 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1E4B-1E9C-4324-BD8B-F3DF99C61F7A}">
  <dimension ref="A1:AQ45"/>
  <sheetViews>
    <sheetView view="pageBreakPreview" zoomScale="70" zoomScaleNormal="100" zoomScaleSheetLayoutView="70" workbookViewId="0">
      <selection activeCell="H30" sqref="H30"/>
    </sheetView>
  </sheetViews>
  <sheetFormatPr defaultColWidth="8.73046875" defaultRowHeight="13.9" x14ac:dyDescent="0.4"/>
  <cols>
    <col min="1" max="1" width="9.9296875" style="1" customWidth="1"/>
    <col min="2" max="2" width="12.19921875" style="1" customWidth="1"/>
    <col min="3" max="3" width="1.73046875" style="1" customWidth="1"/>
    <col min="4" max="4" width="12.19921875" style="1" customWidth="1"/>
    <col min="5" max="5" width="1.73046875" style="1" customWidth="1"/>
    <col min="6" max="6" width="12.73046875" style="1" customWidth="1"/>
    <col min="7" max="7" width="1.73046875" style="1" customWidth="1"/>
    <col min="8" max="8" width="12.73046875" style="1" customWidth="1"/>
    <col min="9" max="9" width="1.73046875" style="1" customWidth="1"/>
    <col min="10" max="10" width="12.73046875" style="1" customWidth="1"/>
    <col min="11" max="11" width="1.73046875" style="1" customWidth="1"/>
    <col min="12" max="12" width="12.73046875" style="1" customWidth="1"/>
    <col min="13" max="13" width="1.73046875" style="1" customWidth="1"/>
    <col min="14" max="14" width="12.73046875" style="1" customWidth="1"/>
    <col min="15" max="15" width="1.73046875" style="1" customWidth="1"/>
    <col min="16" max="16" width="12.73046875" style="1" customWidth="1"/>
    <col min="17" max="17" width="1.73046875" style="1" customWidth="1"/>
    <col min="18" max="18" width="12.73046875" style="1" customWidth="1"/>
    <col min="19" max="19" width="1.73046875" style="1" customWidth="1"/>
    <col min="20" max="20" width="12.73046875" style="1" customWidth="1"/>
    <col min="21" max="21" width="1.73046875" style="1" customWidth="1"/>
    <col min="22" max="22" width="13.796875" style="1" customWidth="1"/>
    <col min="23" max="23" width="1.73046875" style="1" customWidth="1"/>
    <col min="24" max="24" width="13.796875" style="1" customWidth="1"/>
    <col min="25" max="25" width="1.73046875" style="1" customWidth="1"/>
    <col min="26" max="26" width="13.796875" style="1" customWidth="1"/>
    <col min="27" max="27" width="1.73046875" style="1" customWidth="1"/>
    <col min="28" max="28" width="8.73046875" style="1"/>
    <col min="29" max="29" width="1.73046875" style="1" customWidth="1"/>
    <col min="30" max="30" width="8.73046875" style="1"/>
    <col min="31" max="31" width="1.73046875" style="1" customWidth="1"/>
    <col min="32" max="32" width="8.73046875" style="1"/>
    <col min="33" max="33" width="1.73046875" style="1" customWidth="1"/>
    <col min="34" max="34" width="8.73046875" style="1"/>
    <col min="35" max="35" width="1.73046875" style="1" customWidth="1"/>
    <col min="36" max="36" width="10.265625" style="1" customWidth="1"/>
    <col min="37" max="37" width="1.73046875" style="1" customWidth="1"/>
    <col min="38" max="38" width="10.265625" style="1" customWidth="1"/>
    <col min="39" max="16384" width="8.73046875" style="1"/>
  </cols>
  <sheetData>
    <row r="1" spans="1:43" x14ac:dyDescent="0.4">
      <c r="A1" s="10"/>
      <c r="AL1" s="9" t="s">
        <v>0</v>
      </c>
    </row>
    <row r="2" spans="1:43" x14ac:dyDescent="0.4">
      <c r="A2" s="10"/>
      <c r="AL2" s="9" t="s">
        <v>1</v>
      </c>
    </row>
    <row r="3" spans="1:43" x14ac:dyDescent="0.4">
      <c r="A3" s="10"/>
      <c r="AL3" s="9" t="s">
        <v>2</v>
      </c>
    </row>
    <row r="4" spans="1:43" x14ac:dyDescent="0.4">
      <c r="A4" s="10"/>
      <c r="AL4" s="9" t="s">
        <v>106</v>
      </c>
    </row>
    <row r="5" spans="1:43" x14ac:dyDescent="0.4">
      <c r="A5" s="10"/>
      <c r="AL5" s="9" t="s">
        <v>4</v>
      </c>
    </row>
    <row r="6" spans="1:43" x14ac:dyDescent="0.4">
      <c r="A6" s="10"/>
    </row>
    <row r="7" spans="1:43" x14ac:dyDescent="0.4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13"/>
      <c r="AN7" s="13"/>
      <c r="AO7" s="13"/>
      <c r="AP7" s="13"/>
      <c r="AQ7" s="13"/>
    </row>
    <row r="8" spans="1:43" x14ac:dyDescent="0.4">
      <c r="A8" s="38" t="s">
        <v>108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43" x14ac:dyDescent="0.4">
      <c r="A9" s="11"/>
    </row>
    <row r="10" spans="1:43" ht="14.55" customHeight="1" x14ac:dyDescent="0.4">
      <c r="A10" s="41" t="s">
        <v>105</v>
      </c>
      <c r="B10" s="39" t="s">
        <v>63</v>
      </c>
      <c r="C10" s="39"/>
      <c r="D10" s="39"/>
      <c r="E10" s="4"/>
      <c r="F10" s="40" t="s">
        <v>64</v>
      </c>
      <c r="G10" s="40"/>
      <c r="H10" s="40"/>
      <c r="I10" s="40"/>
      <c r="J10" s="40"/>
      <c r="K10" s="40"/>
      <c r="L10" s="40"/>
      <c r="M10" s="8"/>
      <c r="N10" s="40" t="s">
        <v>65</v>
      </c>
      <c r="O10" s="40"/>
      <c r="P10" s="40"/>
      <c r="Q10" s="40"/>
      <c r="R10" s="40"/>
      <c r="S10" s="40"/>
      <c r="T10" s="40"/>
      <c r="U10" s="8"/>
      <c r="V10" s="40" t="s">
        <v>66</v>
      </c>
      <c r="W10" s="40"/>
      <c r="X10" s="40"/>
      <c r="Y10" s="40"/>
      <c r="Z10" s="40"/>
      <c r="AA10" s="8"/>
      <c r="AB10" s="39" t="s">
        <v>67</v>
      </c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43" s="8" customFormat="1" ht="27.75" x14ac:dyDescent="0.4">
      <c r="A11" s="41"/>
      <c r="B11" s="36" t="s">
        <v>68</v>
      </c>
      <c r="C11" s="4"/>
      <c r="D11" s="36" t="s">
        <v>69</v>
      </c>
      <c r="E11" s="4"/>
      <c r="F11" s="36" t="s">
        <v>28</v>
      </c>
      <c r="G11" s="4"/>
      <c r="H11" s="36" t="s">
        <v>29</v>
      </c>
      <c r="I11" s="4"/>
      <c r="J11" s="36" t="s">
        <v>30</v>
      </c>
      <c r="K11" s="4"/>
      <c r="L11" s="36" t="s">
        <v>70</v>
      </c>
      <c r="M11" s="4"/>
      <c r="N11" s="36" t="s">
        <v>28</v>
      </c>
      <c r="O11" s="4"/>
      <c r="P11" s="36" t="s">
        <v>29</v>
      </c>
      <c r="Q11" s="4"/>
      <c r="R11" s="36" t="s">
        <v>30</v>
      </c>
      <c r="S11" s="4"/>
      <c r="T11" s="36" t="s">
        <v>70</v>
      </c>
      <c r="U11" s="4"/>
      <c r="V11" s="36" t="s">
        <v>71</v>
      </c>
      <c r="W11" s="4"/>
      <c r="X11" s="36" t="s">
        <v>50</v>
      </c>
      <c r="Y11" s="4"/>
      <c r="Z11" s="36" t="s">
        <v>51</v>
      </c>
      <c r="AA11" s="4"/>
      <c r="AB11" s="36" t="s">
        <v>28</v>
      </c>
      <c r="AC11" s="4"/>
      <c r="AD11" s="36" t="s">
        <v>29</v>
      </c>
      <c r="AE11" s="4"/>
      <c r="AF11" s="36" t="s">
        <v>30</v>
      </c>
      <c r="AG11" s="4"/>
      <c r="AH11" s="36" t="s">
        <v>70</v>
      </c>
      <c r="AI11" s="4"/>
      <c r="AJ11" s="36" t="s">
        <v>72</v>
      </c>
      <c r="AK11" s="4"/>
      <c r="AL11" s="36" t="s">
        <v>73</v>
      </c>
    </row>
    <row r="12" spans="1:43" x14ac:dyDescent="0.4">
      <c r="A12" s="41"/>
      <c r="B12" s="4" t="s">
        <v>9</v>
      </c>
      <c r="C12" s="4"/>
      <c r="D12" s="4" t="s">
        <v>10</v>
      </c>
      <c r="E12" s="4"/>
      <c r="F12" s="4" t="s">
        <v>11</v>
      </c>
      <c r="G12" s="4"/>
      <c r="H12" s="4" t="s">
        <v>13</v>
      </c>
      <c r="I12" s="4"/>
      <c r="J12" s="4" t="s">
        <v>14</v>
      </c>
      <c r="K12" s="4"/>
      <c r="L12" s="4" t="s">
        <v>15</v>
      </c>
      <c r="M12" s="4"/>
      <c r="N12" s="4" t="s">
        <v>16</v>
      </c>
      <c r="O12" s="4"/>
      <c r="P12" s="4" t="s">
        <v>19</v>
      </c>
      <c r="Q12" s="4"/>
      <c r="R12" s="4" t="s">
        <v>20</v>
      </c>
      <c r="S12" s="4"/>
      <c r="T12" s="4" t="s">
        <v>21</v>
      </c>
      <c r="U12" s="4"/>
      <c r="V12" s="4" t="s">
        <v>22</v>
      </c>
      <c r="W12" s="4"/>
      <c r="X12" s="4" t="s">
        <v>23</v>
      </c>
      <c r="Y12" s="4"/>
      <c r="Z12" s="4" t="s">
        <v>74</v>
      </c>
      <c r="AA12" s="4"/>
      <c r="AB12" s="4" t="s">
        <v>75</v>
      </c>
      <c r="AC12" s="4"/>
      <c r="AD12" s="4" t="s">
        <v>76</v>
      </c>
      <c r="AE12" s="4"/>
      <c r="AF12" s="4" t="s">
        <v>77</v>
      </c>
      <c r="AG12" s="4"/>
      <c r="AH12" s="4" t="s">
        <v>78</v>
      </c>
      <c r="AI12" s="4"/>
      <c r="AJ12" s="4" t="s">
        <v>79</v>
      </c>
      <c r="AK12" s="4"/>
      <c r="AL12" s="4" t="s">
        <v>80</v>
      </c>
    </row>
    <row r="13" spans="1:43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C13" s="4"/>
      <c r="AE13" s="4"/>
      <c r="AG13" s="4"/>
      <c r="AI13" s="4"/>
      <c r="AK13" s="4"/>
    </row>
    <row r="14" spans="1:43" x14ac:dyDescent="0.4">
      <c r="A14" s="11" t="s">
        <v>101</v>
      </c>
      <c r="B14" s="21">
        <v>0</v>
      </c>
      <c r="D14" s="21">
        <v>0.5</v>
      </c>
      <c r="F14" s="19">
        <v>0</v>
      </c>
      <c r="H14" s="19">
        <v>0</v>
      </c>
      <c r="J14" s="19">
        <v>0</v>
      </c>
      <c r="L14" s="19">
        <v>0</v>
      </c>
      <c r="N14" s="19">
        <f>D14*'Workpaper PRB-4'!$D$17*100</f>
        <v>7825</v>
      </c>
      <c r="P14" s="19">
        <f>D14*'Workpaper PRB-4'!$F$17*100</f>
        <v>10575</v>
      </c>
      <c r="R14" s="19">
        <f>D14*'Workpaper PRB-4'!$H$17*100</f>
        <v>13325</v>
      </c>
      <c r="T14" s="19">
        <f>D14*'Workpaper PRB-4'!$J$17*100</f>
        <v>16075</v>
      </c>
      <c r="V14" s="19">
        <f>SUMPRODUCT('Workpaper PRB-5'!D36:D43,'Workpaper PRB-5'!F36:F43)/SUM('Workpaper PRB-5'!F36:F43)*'Workpaper PRB-4'!D23+SUMPRODUCT('Workpaper PRB-5'!D36:D46,'Workpaper PRB-5'!F36:F46)/SUM('Workpaper PRB-5'!F36:F46)*'Workpaper PRB-4'!F23+SUMPRODUCT('Workpaper PRB-5'!D36:D49,'Workpaper PRB-5'!F36:F49)/SUM('Workpaper PRB-5'!F36:F49)*'Workpaper PRB-4'!H23+SUMPRODUCT('Workpaper PRB-5'!D36:D52,'Workpaper PRB-5'!F36:F52)/SUM('Workpaper PRB-5'!F36:F52)*'Workpaper PRB-4'!J23</f>
        <v>6771.2184882179099</v>
      </c>
      <c r="X14" s="19">
        <f>F14*'Workpaper PRB-4'!$D$23+H14*'Workpaper PRB-4'!$F$23+J14*'Workpaper PRB-4'!$H$23+L14*'Workpaper PRB-4'!$J$23</f>
        <v>0</v>
      </c>
      <c r="Z14" s="19">
        <f>N14*'Workpaper PRB-4'!$D$23+P14*'Workpaper PRB-4'!$F$23+R14*'Workpaper PRB-4'!$H$23+T14*'Workpaper PRB-4'!$J$23</f>
        <v>11264.762807219924</v>
      </c>
      <c r="AB14" s="30">
        <f>VLOOKUP(FLOOR(N14,1000),'Workpaper PRB-5'!$B$36:$J$235,9,FALSE)*'Workpaper PRB-4'!$D$23-VLOOKUP(FLOOR(F14,1000),'Workpaper PRB-5'!$B$36:$J$235,9,FALSE)*'Workpaper PRB-4'!$D$23</f>
        <v>1.0563158328412321E-2</v>
      </c>
      <c r="AD14" s="29">
        <f>VLOOKUP(FLOOR(P14,1000),'Workpaper PRB-5'!$B$36:$J$235,9,FALSE)*'Workpaper PRB-4'!$F$23-VLOOKUP(FLOOR(H14,1000),'Workpaper PRB-5'!$B$36:$J$235,9,FALSE)*'Workpaper PRB-4'!$F$23</f>
        <v>1.8397979370194141E-2</v>
      </c>
      <c r="AF14" s="29">
        <f>VLOOKUP(FLOOR(R14,1000),'Workpaper PRB-5'!$B$36:$J$235,9,FALSE)*'Workpaper PRB-4'!$H$23-VLOOKUP(FLOOR(J14,1000),'Workpaper PRB-5'!$B$36:$J$235,9,FALSE)*'Workpaper PRB-4'!$H$23</f>
        <v>1.2490214514789096E-2</v>
      </c>
      <c r="AH14" s="29">
        <f>VLOOKUP(FLOOR(T14,1000),'Workpaper PRB-5'!$B$36:$J$235,9,FALSE)*'Workpaper PRB-4'!$J$23-VLOOKUP(FLOOR(L14,1000),'Workpaper PRB-5'!$B$36:$J$235,9,FALSE)*'Workpaper PRB-4'!$J$23</f>
        <v>1.9650000948855283E-2</v>
      </c>
      <c r="AJ14" s="30">
        <f>SUM(AB14,AD14,AF14,AH14)</f>
        <v>6.1101353162250849E-2</v>
      </c>
      <c r="AL14" s="3">
        <f>AJ14*Globals!$D$13</f>
        <v>26146.2613041025</v>
      </c>
    </row>
    <row r="15" spans="1:43" x14ac:dyDescent="0.4">
      <c r="A15" s="11" t="s">
        <v>102</v>
      </c>
      <c r="B15" s="21">
        <v>0</v>
      </c>
      <c r="D15" s="21">
        <v>1</v>
      </c>
      <c r="F15" s="19">
        <v>0</v>
      </c>
      <c r="H15" s="19">
        <v>0</v>
      </c>
      <c r="J15" s="19">
        <v>0</v>
      </c>
      <c r="L15" s="19">
        <v>0</v>
      </c>
      <c r="N15" s="19">
        <f>D15*'Workpaper PRB-4'!$D$17*100</f>
        <v>15650</v>
      </c>
      <c r="P15" s="19">
        <f>D15*'Workpaper PRB-4'!$F$17*100</f>
        <v>21150</v>
      </c>
      <c r="R15" s="19">
        <f>D15*'Workpaper PRB-4'!$H$17*100</f>
        <v>26650</v>
      </c>
      <c r="T15" s="19">
        <f>D15*'Workpaper PRB-4'!$J$17*100</f>
        <v>32150</v>
      </c>
      <c r="V15" s="19">
        <f>SUMPRODUCT('Workpaper PRB-5'!D36:D51,'Workpaper PRB-5'!F36:F51)/SUM('Workpaper PRB-5'!F36:F51)*'Workpaper PRB-4'!D23+SUMPRODUCT('Workpaper PRB-5'!D36:D57,'Workpaper PRB-5'!F36:F57)/SUM('Workpaper PRB-5'!F36:F57)*'Workpaper PRB-4'!F23+SUMPRODUCT('Workpaper PRB-5'!D36:D62,'Workpaper PRB-5'!F36:F62)/SUM('Workpaper PRB-5'!F36:F62)*'Workpaper PRB-4'!H23+SUMPRODUCT('Workpaper PRB-5'!D36:D68,'Workpaper PRB-5'!F36:F68)/SUM('Workpaper PRB-5'!F36:F68)*'Workpaper PRB-4'!J23</f>
        <v>12556.801855055153</v>
      </c>
      <c r="X15" s="19">
        <f>F15*'Workpaper PRB-4'!$D$23+H15*'Workpaper PRB-4'!$F$23+J15*'Workpaper PRB-4'!$H$23+L15*'Workpaper PRB-4'!$J$23</f>
        <v>0</v>
      </c>
      <c r="Z15" s="19">
        <f>N15*'Workpaper PRB-4'!$D$23+P15*'Workpaper PRB-4'!$F$23+R15*'Workpaper PRB-4'!$H$23+T15*'Workpaper PRB-4'!$J$23</f>
        <v>22529.525614439848</v>
      </c>
      <c r="AB15" s="30">
        <f>VLOOKUP(FLOOR(N15,1000),'Workpaper PRB-5'!$B$36:$J$235,9,FALSE)*'Workpaper PRB-4'!$D$23-VLOOKUP(FLOOR(F15,1000),'Workpaper PRB-5'!$B$36:$J$235,9,FALSE)*'Workpaper PRB-4'!$D$23</f>
        <v>2.828185195167237E-2</v>
      </c>
      <c r="AD15" s="29">
        <f>VLOOKUP(FLOOR(P15,1000),'Workpaper PRB-5'!$B$36:$J$235,9,FALSE)*'Workpaper PRB-4'!$F$23-VLOOKUP(FLOOR(H15,1000),'Workpaper PRB-5'!$B$36:$J$235,9,FALSE)*'Workpaper PRB-4'!$F$23</f>
        <v>4.390406158411455E-2</v>
      </c>
      <c r="AF15" s="29">
        <f>VLOOKUP(FLOOR(R15,1000),'Workpaper PRB-5'!$B$36:$J$235,9,FALSE)*'Workpaper PRB-4'!$H$23-VLOOKUP(FLOOR(J15,1000),'Workpaper PRB-5'!$B$36:$J$235,9,FALSE)*'Workpaper PRB-4'!$H$23</f>
        <v>2.4571726058334752E-2</v>
      </c>
      <c r="AH15" s="29">
        <f>VLOOKUP(FLOOR(T15,1000),'Workpaper PRB-5'!$B$36:$J$235,9,FALSE)*'Workpaper PRB-4'!$J$23-VLOOKUP(FLOOR(L15,1000),'Workpaper PRB-5'!$B$36:$J$235,9,FALSE)*'Workpaper PRB-4'!$J$23</f>
        <v>3.7520862564316283E-2</v>
      </c>
      <c r="AJ15" s="30">
        <f t="shared" ref="AJ15:AJ17" si="0">SUM(AB15,AD15,AF15,AH15)</f>
        <v>0.13427850215843795</v>
      </c>
      <c r="AL15" s="3">
        <f>AJ15*Globals!$D$13</f>
        <v>57459.951756470669</v>
      </c>
    </row>
    <row r="16" spans="1:43" x14ac:dyDescent="0.4">
      <c r="A16" s="11" t="s">
        <v>103</v>
      </c>
      <c r="B16" s="21">
        <v>0</v>
      </c>
      <c r="D16" s="21">
        <v>1.5</v>
      </c>
      <c r="F16" s="19">
        <v>0</v>
      </c>
      <c r="H16" s="19">
        <v>0</v>
      </c>
      <c r="J16" s="19">
        <v>0</v>
      </c>
      <c r="L16" s="19">
        <v>0</v>
      </c>
      <c r="N16" s="19">
        <f>D16*'Workpaper PRB-4'!$D$17*100</f>
        <v>23475</v>
      </c>
      <c r="P16" s="19">
        <f>D16*'Workpaper PRB-4'!$F$17*100</f>
        <v>31725</v>
      </c>
      <c r="R16" s="19">
        <f>D16*'Workpaper PRB-4'!$H$17*100</f>
        <v>39975</v>
      </c>
      <c r="T16" s="19">
        <f>D16*'Workpaper PRB-4'!$J$17*100</f>
        <v>48225</v>
      </c>
      <c r="V16" s="19">
        <f>SUMPRODUCT('Workpaper PRB-5'!D36:D59,'Workpaper PRB-5'!F36:F59)/SUM('Workpaper PRB-5'!F36:F59)*'Workpaper PRB-4'!D23+SUMPRODUCT('Workpaper PRB-5'!D36:D67,'Workpaper PRB-5'!F36:F67)/SUM('Workpaper PRB-5'!F36:F67)*'Workpaper PRB-4'!F23+SUMPRODUCT('Workpaper PRB-5'!D36:D75,'Workpaper PRB-5'!F36:F75)/SUM('Workpaper PRB-5'!F36:F75)*'Workpaper PRB-4'!H23+SUMPRODUCT('Workpaper PRB-5'!D36:D84,'Workpaper PRB-5'!F36:F84)/SUM('Workpaper PRB-5'!F36:F84)*'Workpaper PRB-4'!J23</f>
        <v>17704.053714440543</v>
      </c>
      <c r="X16" s="19">
        <f>F16*'Workpaper PRB-4'!$D$23+H16*'Workpaper PRB-4'!$F$23+J16*'Workpaper PRB-4'!$H$23+L16*'Workpaper PRB-4'!$J$23</f>
        <v>0</v>
      </c>
      <c r="Z16" s="19">
        <f>N16*'Workpaper PRB-4'!$D$23+P16*'Workpaper PRB-4'!$F$23+R16*'Workpaper PRB-4'!$H$23+T16*'Workpaper PRB-4'!$J$23</f>
        <v>33794.288421659774</v>
      </c>
      <c r="AB16" s="30">
        <f>VLOOKUP(FLOOR(N16,1000),'Workpaper PRB-5'!$B$36:$J$235,9,FALSE)*'Workpaper PRB-4'!$D$23-VLOOKUP(FLOOR(F16,1000),'Workpaper PRB-5'!$B$36:$J$235,9,FALSE)*'Workpaper PRB-4'!$D$23</f>
        <v>4.2045514597239819E-2</v>
      </c>
      <c r="AD16" s="29">
        <f>VLOOKUP(FLOOR(P16,1000),'Workpaper PRB-5'!$B$36:$J$235,9,FALSE)*'Workpaper PRB-4'!$F$23-VLOOKUP(FLOOR(H16,1000),'Workpaper PRB-5'!$B$36:$J$235,9,FALSE)*'Workpaper PRB-4'!$F$23</f>
        <v>6.3230117219556611E-2</v>
      </c>
      <c r="AF16" s="29">
        <f>VLOOKUP(FLOOR(R16,1000),'Workpaper PRB-5'!$B$36:$J$235,9,FALSE)*'Workpaper PRB-4'!$H$23-VLOOKUP(FLOOR(J16,1000),'Workpaper PRB-5'!$B$36:$J$235,9,FALSE)*'Workpaper PRB-4'!$H$23</f>
        <v>3.6076151891955441E-2</v>
      </c>
      <c r="AH16" s="29">
        <f>VLOOKUP(FLOOR(T16,1000),'Workpaper PRB-5'!$B$36:$J$235,9,FALSE)*'Workpaper PRB-4'!$J$23-VLOOKUP(FLOOR(L16,1000),'Workpaper PRB-5'!$B$36:$J$235,9,FALSE)*'Workpaper PRB-4'!$J$23</f>
        <v>5.5417559576870591E-2</v>
      </c>
      <c r="AJ16" s="30">
        <f t="shared" si="0"/>
        <v>0.19676934328562246</v>
      </c>
      <c r="AL16" s="3">
        <f>AJ16*Globals!$D$13</f>
        <v>84200.797526052833</v>
      </c>
    </row>
    <row r="17" spans="1:38" x14ac:dyDescent="0.4">
      <c r="A17" s="11" t="s">
        <v>104</v>
      </c>
      <c r="B17" s="21">
        <v>0</v>
      </c>
      <c r="D17" s="21">
        <v>2</v>
      </c>
      <c r="F17" s="19">
        <v>0</v>
      </c>
      <c r="H17" s="19">
        <v>0</v>
      </c>
      <c r="J17" s="19">
        <v>0</v>
      </c>
      <c r="L17" s="19">
        <v>0</v>
      </c>
      <c r="N17" s="19">
        <f>D17*'Workpaper PRB-4'!$D$17*100</f>
        <v>31300</v>
      </c>
      <c r="P17" s="19">
        <f>D17*'Workpaper PRB-4'!$F$17*100</f>
        <v>42300</v>
      </c>
      <c r="R17" s="19">
        <f>D17*'Workpaper PRB-4'!$H$17*100</f>
        <v>53300</v>
      </c>
      <c r="T17" s="19">
        <f>D17*'Workpaper PRB-4'!$J$17*100</f>
        <v>64300</v>
      </c>
      <c r="V17" s="19">
        <f>SUMPRODUCT('Workpaper PRB-5'!D36:D67,'Workpaper PRB-5'!F36:F67)/SUM('Workpaper PRB-5'!F36:F67)*'Workpaper PRB-4'!D23+SUMPRODUCT('Workpaper PRB-5'!D36:D78,'Workpaper PRB-5'!F36:F78)/SUM('Workpaper PRB-5'!F36:F78)*'Workpaper PRB-4'!F23+SUMPRODUCT('Workpaper PRB-5'!D36:D89,'Workpaper PRB-5'!F36:F89)/SUM('Workpaper PRB-5'!F36:F89)*'Workpaper PRB-4'!H23+SUMPRODUCT('Workpaper PRB-5'!D36:D100,'Workpaper PRB-5'!F36:F100)/SUM('Workpaper PRB-5'!F36:F100)*'Workpaper PRB-4'!J23</f>
        <v>23394.900065754464</v>
      </c>
      <c r="X17" s="19">
        <f>F17*'Workpaper PRB-4'!$D$23+H17*'Workpaper PRB-4'!$F$23+J17*'Workpaper PRB-4'!$H$23+L17*'Workpaper PRB-4'!$J$23</f>
        <v>0</v>
      </c>
      <c r="Z17" s="19">
        <f>N17*'Workpaper PRB-4'!$D$23+P17*'Workpaper PRB-4'!$F$23+R17*'Workpaper PRB-4'!$H$23+T17*'Workpaper PRB-4'!$J$23</f>
        <v>45059.051228879696</v>
      </c>
      <c r="AB17" s="30">
        <f>VLOOKUP(FLOOR(N17,1000),'Workpaper PRB-5'!$B$36:$J$235,9,FALSE)*'Workpaper PRB-4'!$D$23-VLOOKUP(FLOOR(F17,1000),'Workpaper PRB-5'!$B$36:$J$235,9,FALSE)*'Workpaper PRB-4'!$D$23</f>
        <v>5.5597892947809521E-2</v>
      </c>
      <c r="AD17" s="29">
        <f>VLOOKUP(FLOOR(P17,1000),'Workpaper PRB-5'!$B$36:$J$235,9,FALSE)*'Workpaper PRB-4'!$F$23-VLOOKUP(FLOOR(H17,1000),'Workpaper PRB-5'!$B$36:$J$235,9,FALSE)*'Workpaper PRB-4'!$F$23</f>
        <v>8.455805773556041E-2</v>
      </c>
      <c r="AF17" s="29">
        <f>VLOOKUP(FLOOR(R17,1000),'Workpaper PRB-5'!$B$36:$J$235,9,FALSE)*'Workpaper PRB-4'!$H$23-VLOOKUP(FLOOR(J17,1000),'Workpaper PRB-5'!$B$36:$J$235,9,FALSE)*'Workpaper PRB-4'!$H$23</f>
        <v>4.8865940255324404E-2</v>
      </c>
      <c r="AH17" s="29">
        <f>VLOOKUP(FLOOR(T17,1000),'Workpaper PRB-5'!$B$36:$J$235,9,FALSE)*'Workpaper PRB-4'!$J$23-VLOOKUP(FLOOR(L17,1000),'Workpaper PRB-5'!$B$36:$J$235,9,FALSE)*'Workpaper PRB-4'!$J$23</f>
        <v>7.4802884502061961E-2</v>
      </c>
      <c r="AJ17" s="30">
        <f>SUM(AB17,AD17,AF17,AH17)</f>
        <v>0.26382477544075633</v>
      </c>
      <c r="AL17" s="3">
        <f>AJ17*Globals!$D$13</f>
        <v>112894.90592545283</v>
      </c>
    </row>
    <row r="18" spans="1:38" x14ac:dyDescent="0.4">
      <c r="A18" s="11"/>
      <c r="B18" s="21"/>
      <c r="D18" s="21"/>
      <c r="F18" s="19"/>
      <c r="H18" s="19"/>
      <c r="J18" s="19"/>
      <c r="L18" s="19"/>
      <c r="N18" s="19"/>
      <c r="P18" s="19"/>
      <c r="R18" s="19"/>
      <c r="T18" s="19"/>
      <c r="V18" s="19"/>
      <c r="X18" s="19"/>
      <c r="Z18" s="19"/>
      <c r="AB18" s="30"/>
    </row>
    <row r="19" spans="1:38" x14ac:dyDescent="0.4">
      <c r="A19" s="11"/>
      <c r="B19" s="21"/>
      <c r="D19" s="21"/>
      <c r="F19" s="19"/>
      <c r="H19" s="19"/>
      <c r="J19" s="19"/>
      <c r="L19" s="19"/>
      <c r="N19" s="19"/>
      <c r="P19" s="19"/>
      <c r="R19" s="19"/>
      <c r="T19" s="19"/>
      <c r="V19" s="19"/>
      <c r="X19" s="19"/>
      <c r="Z19" s="19"/>
      <c r="AB19" s="30"/>
    </row>
    <row r="20" spans="1:38" x14ac:dyDescent="0.4">
      <c r="A20" s="12" t="s">
        <v>17</v>
      </c>
    </row>
    <row r="21" spans="1:38" x14ac:dyDescent="0.4">
      <c r="A21" s="4" t="s">
        <v>9</v>
      </c>
      <c r="B21" s="1" t="s">
        <v>81</v>
      </c>
    </row>
    <row r="22" spans="1:38" x14ac:dyDescent="0.4">
      <c r="A22" s="4" t="s">
        <v>10</v>
      </c>
      <c r="B22" s="1" t="s">
        <v>82</v>
      </c>
    </row>
    <row r="23" spans="1:38" x14ac:dyDescent="0.4">
      <c r="A23" s="4" t="s">
        <v>11</v>
      </c>
      <c r="B23" s="1" t="s">
        <v>83</v>
      </c>
    </row>
    <row r="24" spans="1:38" x14ac:dyDescent="0.4">
      <c r="A24" s="4" t="s">
        <v>13</v>
      </c>
      <c r="B24" s="1" t="s">
        <v>84</v>
      </c>
    </row>
    <row r="25" spans="1:38" x14ac:dyDescent="0.4">
      <c r="A25" s="4" t="s">
        <v>14</v>
      </c>
      <c r="B25" s="1" t="s">
        <v>85</v>
      </c>
    </row>
    <row r="26" spans="1:38" x14ac:dyDescent="0.4">
      <c r="A26" s="4" t="s">
        <v>15</v>
      </c>
      <c r="B26" s="1" t="s">
        <v>86</v>
      </c>
    </row>
    <row r="27" spans="1:38" x14ac:dyDescent="0.4">
      <c r="A27" s="4" t="s">
        <v>16</v>
      </c>
      <c r="B27" s="1" t="s">
        <v>87</v>
      </c>
    </row>
    <row r="28" spans="1:38" x14ac:dyDescent="0.4">
      <c r="A28" s="4" t="s">
        <v>19</v>
      </c>
      <c r="B28" s="1" t="s">
        <v>88</v>
      </c>
      <c r="C28" s="23"/>
      <c r="E28" s="23"/>
      <c r="G28" s="23"/>
      <c r="I28" s="23"/>
      <c r="K28" s="23"/>
      <c r="M28" s="23"/>
      <c r="O28" s="23"/>
      <c r="Q28" s="23"/>
      <c r="S28" s="23"/>
      <c r="U28" s="23"/>
      <c r="W28" s="23"/>
      <c r="Y28" s="23"/>
      <c r="AA28" s="23"/>
      <c r="AC28" s="23"/>
      <c r="AE28" s="23"/>
      <c r="AG28" s="23"/>
      <c r="AI28" s="23"/>
      <c r="AK28" s="23"/>
    </row>
    <row r="29" spans="1:38" x14ac:dyDescent="0.4">
      <c r="A29" s="4" t="s">
        <v>20</v>
      </c>
      <c r="B29" s="1" t="s">
        <v>89</v>
      </c>
    </row>
    <row r="30" spans="1:38" x14ac:dyDescent="0.4">
      <c r="A30" s="4" t="s">
        <v>21</v>
      </c>
      <c r="B30" s="1" t="s">
        <v>90</v>
      </c>
    </row>
    <row r="31" spans="1:38" x14ac:dyDescent="0.4">
      <c r="A31" s="4" t="s">
        <v>22</v>
      </c>
      <c r="B31" s="1" t="s">
        <v>91</v>
      </c>
    </row>
    <row r="32" spans="1:38" x14ac:dyDescent="0.4">
      <c r="A32" s="4" t="s">
        <v>23</v>
      </c>
      <c r="B32" s="1" t="s">
        <v>92</v>
      </c>
    </row>
    <row r="33" spans="1:2" x14ac:dyDescent="0.4">
      <c r="A33" s="4" t="s">
        <v>74</v>
      </c>
      <c r="B33" s="1" t="s">
        <v>93</v>
      </c>
    </row>
    <row r="34" spans="1:2" x14ac:dyDescent="0.4">
      <c r="A34" s="4" t="s">
        <v>75</v>
      </c>
      <c r="B34" s="1" t="s">
        <v>94</v>
      </c>
    </row>
    <row r="35" spans="1:2" x14ac:dyDescent="0.4">
      <c r="A35" s="4" t="s">
        <v>76</v>
      </c>
      <c r="B35" s="1" t="s">
        <v>95</v>
      </c>
    </row>
    <row r="36" spans="1:2" x14ac:dyDescent="0.4">
      <c r="A36" s="4" t="s">
        <v>77</v>
      </c>
      <c r="B36" s="1" t="s">
        <v>96</v>
      </c>
    </row>
    <row r="37" spans="1:2" x14ac:dyDescent="0.4">
      <c r="A37" s="4" t="s">
        <v>78</v>
      </c>
      <c r="B37" s="1" t="s">
        <v>97</v>
      </c>
    </row>
    <row r="38" spans="1:2" x14ac:dyDescent="0.4">
      <c r="A38" s="4" t="s">
        <v>79</v>
      </c>
      <c r="B38" s="1" t="s">
        <v>98</v>
      </c>
    </row>
    <row r="39" spans="1:2" x14ac:dyDescent="0.4">
      <c r="A39" s="4" t="s">
        <v>80</v>
      </c>
      <c r="B39" s="1" t="s">
        <v>99</v>
      </c>
    </row>
    <row r="41" spans="1:2" x14ac:dyDescent="0.4">
      <c r="A41" s="12"/>
    </row>
    <row r="42" spans="1:2" x14ac:dyDescent="0.4">
      <c r="A42" s="11"/>
    </row>
    <row r="43" spans="1:2" x14ac:dyDescent="0.4">
      <c r="A43" s="11"/>
    </row>
    <row r="44" spans="1:2" x14ac:dyDescent="0.4">
      <c r="A44" s="11"/>
    </row>
    <row r="45" spans="1:2" x14ac:dyDescent="0.4">
      <c r="A45" s="11"/>
    </row>
  </sheetData>
  <mergeCells count="8">
    <mergeCell ref="A7:AL7"/>
    <mergeCell ref="A8:AL8"/>
    <mergeCell ref="B10:D10"/>
    <mergeCell ref="F10:L10"/>
    <mergeCell ref="N10:T10"/>
    <mergeCell ref="V10:Z10"/>
    <mergeCell ref="AB10:AL10"/>
    <mergeCell ref="A10:A12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125B-94EF-4DD7-884E-F9CC435C83EA}">
  <dimension ref="A1:G13"/>
  <sheetViews>
    <sheetView tabSelected="1" view="pageBreakPreview" zoomScaleNormal="100" zoomScaleSheetLayoutView="100" workbookViewId="0">
      <selection activeCell="F13" sqref="F13"/>
    </sheetView>
  </sheetViews>
  <sheetFormatPr defaultColWidth="8.73046875" defaultRowHeight="13.9" x14ac:dyDescent="0.4"/>
  <cols>
    <col min="1" max="1" width="5.53125" style="11" customWidth="1"/>
    <col min="2" max="2" width="31.46484375" style="1" customWidth="1"/>
    <col min="3" max="3" width="1.73046875" style="1" customWidth="1"/>
    <col min="4" max="4" width="16.06640625" style="1" bestFit="1" customWidth="1"/>
    <col min="5" max="5" width="1.73046875" style="1" customWidth="1"/>
    <col min="6" max="6" width="54.46484375" style="1" customWidth="1"/>
    <col min="7" max="16384" width="8.73046875" style="1"/>
  </cols>
  <sheetData>
    <row r="1" spans="1:7" x14ac:dyDescent="0.4">
      <c r="A1" s="10"/>
      <c r="F1" s="9" t="s">
        <v>0</v>
      </c>
    </row>
    <row r="2" spans="1:7" x14ac:dyDescent="0.4">
      <c r="A2" s="10"/>
      <c r="F2" s="9" t="s">
        <v>1</v>
      </c>
    </row>
    <row r="3" spans="1:7" x14ac:dyDescent="0.4">
      <c r="A3" s="10"/>
      <c r="F3" s="9" t="s">
        <v>2</v>
      </c>
    </row>
    <row r="4" spans="1:7" x14ac:dyDescent="0.4">
      <c r="A4" s="10"/>
      <c r="F4" s="9" t="s">
        <v>3</v>
      </c>
    </row>
    <row r="5" spans="1:7" x14ac:dyDescent="0.4">
      <c r="A5" s="10"/>
      <c r="F5" s="9" t="s">
        <v>4</v>
      </c>
    </row>
    <row r="6" spans="1:7" x14ac:dyDescent="0.4">
      <c r="A6" s="10"/>
    </row>
    <row r="7" spans="1:7" x14ac:dyDescent="0.4">
      <c r="A7" s="37" t="s">
        <v>5</v>
      </c>
      <c r="B7" s="37"/>
      <c r="C7" s="37"/>
      <c r="D7" s="37"/>
      <c r="E7" s="37"/>
      <c r="F7" s="37"/>
      <c r="G7" s="37"/>
    </row>
    <row r="8" spans="1:7" x14ac:dyDescent="0.4">
      <c r="A8" s="38" t="s">
        <v>3</v>
      </c>
      <c r="B8" s="38"/>
      <c r="C8" s="38"/>
      <c r="D8" s="38"/>
      <c r="E8" s="38"/>
      <c r="F8" s="38"/>
      <c r="G8" s="38"/>
    </row>
    <row r="10" spans="1:7" x14ac:dyDescent="0.4">
      <c r="B10" s="6" t="s">
        <v>6</v>
      </c>
      <c r="C10" s="4"/>
      <c r="D10" s="6" t="s">
        <v>7</v>
      </c>
      <c r="E10" s="4"/>
      <c r="F10" s="6" t="s">
        <v>8</v>
      </c>
    </row>
    <row r="11" spans="1:7" x14ac:dyDescent="0.4">
      <c r="B11" s="4" t="s">
        <v>9</v>
      </c>
      <c r="C11" s="4"/>
      <c r="D11" s="4" t="s">
        <v>10</v>
      </c>
      <c r="E11" s="4"/>
      <c r="F11" s="4" t="s">
        <v>11</v>
      </c>
    </row>
    <row r="12" spans="1:7" x14ac:dyDescent="0.4">
      <c r="C12" s="4"/>
      <c r="E12" s="4"/>
    </row>
    <row r="13" spans="1:7" x14ac:dyDescent="0.4">
      <c r="A13" s="4">
        <v>1</v>
      </c>
      <c r="B13" s="1" t="s">
        <v>12</v>
      </c>
      <c r="D13" s="2">
        <v>427916.24000000011</v>
      </c>
      <c r="F13" s="1" t="s">
        <v>100</v>
      </c>
    </row>
  </sheetData>
  <mergeCells count="2">
    <mergeCell ref="A7:G7"/>
    <mergeCell ref="A8:G8"/>
  </mergeCells>
  <pageMargins left="0.7" right="0.7" top="0.75" bottom="0.75" header="0.3" footer="0.3"/>
  <pageSetup scale="81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FE4C-604C-4F64-B32F-C99F090EA40F}">
  <dimension ref="A1:Y42"/>
  <sheetViews>
    <sheetView view="pageBreakPreview" topLeftCell="A10" zoomScaleNormal="100" zoomScaleSheetLayoutView="100" workbookViewId="0">
      <selection activeCell="D17" sqref="D17"/>
    </sheetView>
  </sheetViews>
  <sheetFormatPr defaultColWidth="8.73046875" defaultRowHeight="13.9" x14ac:dyDescent="0.4"/>
  <cols>
    <col min="1" max="1" width="5.53125" style="11" customWidth="1"/>
    <col min="2" max="2" width="22.46484375" style="1" customWidth="1"/>
    <col min="3" max="3" width="1.73046875" style="1" customWidth="1"/>
    <col min="4" max="4" width="10.59765625" style="1" bestFit="1" customWidth="1"/>
    <col min="5" max="5" width="1.73046875" style="1" customWidth="1"/>
    <col min="6" max="6" width="10.19921875" style="1" customWidth="1"/>
    <col min="7" max="7" width="1.73046875" style="1" customWidth="1"/>
    <col min="8" max="8" width="10.19921875" style="1" customWidth="1"/>
    <col min="9" max="9" width="1.73046875" style="1" customWidth="1"/>
    <col min="10" max="10" width="10.19921875" style="1" customWidth="1"/>
    <col min="11" max="11" width="1.73046875" style="1" customWidth="1"/>
    <col min="12" max="12" width="8.73046875" style="1"/>
    <col min="13" max="13" width="10.46484375" style="1" customWidth="1"/>
    <col min="14" max="14" width="10.59765625" style="1" bestFit="1" customWidth="1"/>
    <col min="15" max="16384" width="8.73046875" style="1"/>
  </cols>
  <sheetData>
    <row r="1" spans="1:25" x14ac:dyDescent="0.4">
      <c r="A1" s="10"/>
      <c r="N1" s="9" t="s">
        <v>0</v>
      </c>
    </row>
    <row r="2" spans="1:25" x14ac:dyDescent="0.4">
      <c r="A2" s="10"/>
      <c r="N2" s="9" t="s">
        <v>1</v>
      </c>
    </row>
    <row r="3" spans="1:25" x14ac:dyDescent="0.4">
      <c r="A3" s="10"/>
      <c r="N3" s="9" t="s">
        <v>2</v>
      </c>
    </row>
    <row r="4" spans="1:25" x14ac:dyDescent="0.4">
      <c r="A4" s="10"/>
      <c r="N4" s="9" t="s">
        <v>24</v>
      </c>
    </row>
    <row r="5" spans="1:25" x14ac:dyDescent="0.4">
      <c r="A5" s="10"/>
      <c r="N5" s="9" t="s">
        <v>4</v>
      </c>
    </row>
    <row r="6" spans="1:25" x14ac:dyDescent="0.4">
      <c r="A6" s="10"/>
    </row>
    <row r="7" spans="1:25" x14ac:dyDescent="0.4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4">
      <c r="A8" s="38" t="s">
        <v>25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10" spans="1:25" x14ac:dyDescent="0.4">
      <c r="C10" s="4"/>
      <c r="D10" s="39" t="s">
        <v>26</v>
      </c>
      <c r="E10" s="39"/>
      <c r="F10" s="39"/>
      <c r="G10" s="39"/>
      <c r="H10" s="39"/>
      <c r="I10" s="39"/>
      <c r="J10" s="39"/>
      <c r="K10" s="4"/>
    </row>
    <row r="11" spans="1:25" x14ac:dyDescent="0.4">
      <c r="C11" s="4"/>
      <c r="D11" s="4"/>
      <c r="E11" s="4"/>
      <c r="F11" s="4"/>
      <c r="G11" s="4"/>
      <c r="H11" s="4"/>
      <c r="I11" s="4"/>
      <c r="J11" s="4"/>
      <c r="K11" s="4"/>
    </row>
    <row r="12" spans="1:25" x14ac:dyDescent="0.4">
      <c r="B12" s="7" t="s">
        <v>27</v>
      </c>
      <c r="C12" s="4"/>
      <c r="D12" s="6" t="s">
        <v>28</v>
      </c>
      <c r="E12" s="4"/>
      <c r="F12" s="6" t="s">
        <v>29</v>
      </c>
      <c r="G12" s="4"/>
      <c r="H12" s="6" t="s">
        <v>30</v>
      </c>
      <c r="I12" s="4"/>
      <c r="J12" s="6" t="s">
        <v>31</v>
      </c>
      <c r="K12" s="4"/>
      <c r="L12" s="6" t="s">
        <v>32</v>
      </c>
    </row>
    <row r="13" spans="1:25" x14ac:dyDescent="0.4">
      <c r="B13" s="4" t="s">
        <v>9</v>
      </c>
      <c r="D13" s="4" t="s">
        <v>10</v>
      </c>
      <c r="F13" s="4" t="s">
        <v>11</v>
      </c>
      <c r="H13" s="4" t="s">
        <v>13</v>
      </c>
      <c r="J13" s="4" t="s">
        <v>14</v>
      </c>
      <c r="L13" s="4" t="s">
        <v>15</v>
      </c>
    </row>
    <row r="14" spans="1:25" x14ac:dyDescent="0.4">
      <c r="B14" s="4"/>
      <c r="D14" s="48"/>
      <c r="F14" s="48"/>
      <c r="H14" s="4"/>
      <c r="I14" s="48">
        <f>I15*2</f>
        <v>0</v>
      </c>
      <c r="J14" s="48"/>
    </row>
    <row r="15" spans="1:25" x14ac:dyDescent="0.4">
      <c r="A15" s="4">
        <v>1</v>
      </c>
      <c r="B15" s="21">
        <v>1</v>
      </c>
      <c r="D15" s="19">
        <v>15650</v>
      </c>
      <c r="F15" s="19">
        <v>21150</v>
      </c>
      <c r="H15" s="19">
        <v>26650</v>
      </c>
      <c r="J15" s="19">
        <v>32150</v>
      </c>
    </row>
    <row r="16" spans="1:25" x14ac:dyDescent="0.4">
      <c r="A16" s="4"/>
      <c r="B16" s="21"/>
      <c r="D16" s="19"/>
      <c r="F16" s="19"/>
      <c r="H16" s="19"/>
      <c r="J16" s="19"/>
    </row>
    <row r="17" spans="1:14" x14ac:dyDescent="0.4">
      <c r="A17" s="4">
        <v>2</v>
      </c>
      <c r="B17" s="22">
        <v>0.01</v>
      </c>
      <c r="D17" s="19">
        <f>D15/100</f>
        <v>156.5</v>
      </c>
      <c r="F17" s="19">
        <f>F15/100</f>
        <v>211.5</v>
      </c>
      <c r="H17" s="19">
        <f>H15/100</f>
        <v>266.5</v>
      </c>
      <c r="J17" s="19">
        <f>J15/100</f>
        <v>321.5</v>
      </c>
    </row>
    <row r="18" spans="1:14" x14ac:dyDescent="0.4">
      <c r="A18" s="4">
        <v>3</v>
      </c>
      <c r="B18" s="22">
        <v>0.75</v>
      </c>
      <c r="D18" s="19">
        <f>D$17*$B18*100</f>
        <v>11737.5</v>
      </c>
      <c r="E18" s="19"/>
      <c r="F18" s="19">
        <f t="shared" ref="F18:J20" si="0">F$17*$B18*100</f>
        <v>15862.5</v>
      </c>
      <c r="G18" s="19"/>
      <c r="H18" s="19">
        <f t="shared" si="0"/>
        <v>19987.5</v>
      </c>
      <c r="I18" s="19"/>
      <c r="J18" s="19">
        <f t="shared" si="0"/>
        <v>24112.5</v>
      </c>
      <c r="K18" s="19"/>
      <c r="N18" s="47"/>
    </row>
    <row r="19" spans="1:14" x14ac:dyDescent="0.4">
      <c r="A19" s="4">
        <v>4</v>
      </c>
      <c r="B19" s="22">
        <v>1.5</v>
      </c>
      <c r="D19" s="19">
        <f>D$17*$B19*100</f>
        <v>23475</v>
      </c>
      <c r="E19" s="19"/>
      <c r="F19" s="19">
        <f t="shared" si="0"/>
        <v>31725</v>
      </c>
      <c r="G19" s="19"/>
      <c r="H19" s="19">
        <f t="shared" si="0"/>
        <v>39975</v>
      </c>
      <c r="I19" s="19"/>
      <c r="J19" s="19">
        <f t="shared" si="0"/>
        <v>48225</v>
      </c>
      <c r="K19" s="19"/>
    </row>
    <row r="20" spans="1:14" x14ac:dyDescent="0.4">
      <c r="A20" s="4">
        <v>5</v>
      </c>
      <c r="B20" s="22">
        <v>2.5</v>
      </c>
      <c r="D20" s="19">
        <f t="shared" ref="D20" si="1">D$17*$B20*100</f>
        <v>39125</v>
      </c>
      <c r="E20" s="19"/>
      <c r="F20" s="19">
        <f t="shared" si="0"/>
        <v>52875</v>
      </c>
      <c r="G20" s="19"/>
      <c r="H20" s="19">
        <f t="shared" si="0"/>
        <v>66625</v>
      </c>
      <c r="I20" s="19"/>
      <c r="J20" s="19">
        <f t="shared" si="0"/>
        <v>80375</v>
      </c>
      <c r="K20" s="19"/>
    </row>
    <row r="21" spans="1:14" x14ac:dyDescent="0.4">
      <c r="A21" s="4"/>
      <c r="B21" s="22"/>
      <c r="D21" s="19"/>
      <c r="E21" s="19"/>
      <c r="F21" s="19"/>
      <c r="G21" s="19"/>
      <c r="H21" s="19"/>
      <c r="I21" s="19"/>
      <c r="J21" s="19"/>
      <c r="K21" s="19"/>
    </row>
    <row r="22" spans="1:14" x14ac:dyDescent="0.4">
      <c r="A22" s="4">
        <v>6</v>
      </c>
      <c r="B22" s="22" t="s">
        <v>33</v>
      </c>
      <c r="D22" s="14">
        <v>131859</v>
      </c>
      <c r="E22" s="14"/>
      <c r="F22" s="14">
        <v>149960</v>
      </c>
      <c r="G22" s="14"/>
      <c r="H22" s="14">
        <v>68722</v>
      </c>
      <c r="I22" s="14"/>
      <c r="J22" s="14">
        <v>86361</v>
      </c>
      <c r="K22" s="19"/>
      <c r="L22" s="27">
        <f>SUM(D22,F22,H22,J22)</f>
        <v>436902</v>
      </c>
    </row>
    <row r="23" spans="1:14" x14ac:dyDescent="0.4">
      <c r="A23" s="4">
        <v>7</v>
      </c>
      <c r="B23" s="22" t="s">
        <v>34</v>
      </c>
      <c r="D23" s="26">
        <f>D22/$L$22</f>
        <v>0.30180452366892346</v>
      </c>
      <c r="E23" s="26"/>
      <c r="F23" s="26">
        <f>F22/$L$22</f>
        <v>0.34323486731578251</v>
      </c>
      <c r="G23" s="26"/>
      <c r="H23" s="26">
        <f>H22/$L$22</f>
        <v>0.15729385537260071</v>
      </c>
      <c r="I23" s="26"/>
      <c r="J23" s="26">
        <f>J22/$L$22</f>
        <v>0.19766675364269332</v>
      </c>
      <c r="K23" s="19"/>
      <c r="L23" s="28">
        <f>SUM(D23,F23,H23,J23)</f>
        <v>1</v>
      </c>
    </row>
    <row r="24" spans="1:14" x14ac:dyDescent="0.4">
      <c r="B24" s="22"/>
      <c r="D24" s="19"/>
      <c r="E24" s="19"/>
      <c r="F24" s="19"/>
      <c r="G24" s="19"/>
      <c r="H24" s="19"/>
      <c r="I24" s="19"/>
      <c r="J24" s="19"/>
      <c r="K24" s="19"/>
    </row>
    <row r="25" spans="1:14" x14ac:dyDescent="0.4">
      <c r="B25" s="9"/>
      <c r="D25" s="19"/>
      <c r="F25" s="19"/>
      <c r="H25" s="19"/>
      <c r="J25" s="19"/>
    </row>
    <row r="26" spans="1:14" x14ac:dyDescent="0.4">
      <c r="A26" s="25" t="s">
        <v>18</v>
      </c>
      <c r="B26" s="9"/>
      <c r="D26" s="19"/>
      <c r="F26" s="19"/>
      <c r="H26" s="19"/>
      <c r="J26" s="19"/>
    </row>
    <row r="27" spans="1:14" x14ac:dyDescent="0.4">
      <c r="A27" s="4">
        <v>1</v>
      </c>
      <c r="B27" s="24" t="s">
        <v>35</v>
      </c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4">
      <c r="A28" s="4"/>
      <c r="B28" s="24" t="s">
        <v>36</v>
      </c>
    </row>
    <row r="29" spans="1:14" x14ac:dyDescent="0.4">
      <c r="A29" s="4"/>
      <c r="B29" s="24" t="s">
        <v>37</v>
      </c>
    </row>
    <row r="30" spans="1:14" ht="14.25" x14ac:dyDescent="0.45">
      <c r="A30" s="4">
        <v>2</v>
      </c>
      <c r="B30" s="1" t="s">
        <v>38</v>
      </c>
    </row>
    <row r="31" spans="1:14" x14ac:dyDescent="0.4">
      <c r="A31" s="4">
        <v>3</v>
      </c>
      <c r="B31" s="1" t="s">
        <v>39</v>
      </c>
    </row>
    <row r="32" spans="1:14" x14ac:dyDescent="0.4">
      <c r="A32" s="4">
        <v>4</v>
      </c>
      <c r="B32" s="1" t="s">
        <v>40</v>
      </c>
      <c r="D32" s="14"/>
      <c r="F32" s="14"/>
      <c r="H32" s="14"/>
      <c r="J32" s="14"/>
    </row>
    <row r="33" spans="1:10" x14ac:dyDescent="0.4">
      <c r="A33" s="4">
        <v>5</v>
      </c>
      <c r="B33" s="1" t="s">
        <v>41</v>
      </c>
    </row>
    <row r="34" spans="1:10" x14ac:dyDescent="0.4">
      <c r="A34" s="4">
        <v>6</v>
      </c>
      <c r="B34" s="1" t="s">
        <v>42</v>
      </c>
    </row>
    <row r="35" spans="1:10" x14ac:dyDescent="0.4">
      <c r="A35" s="4"/>
      <c r="B35" s="1" t="s">
        <v>43</v>
      </c>
    </row>
    <row r="36" spans="1:10" x14ac:dyDescent="0.4">
      <c r="A36" s="4"/>
      <c r="B36" s="16" t="s">
        <v>44</v>
      </c>
    </row>
    <row r="37" spans="1:10" ht="14.25" x14ac:dyDescent="0.45">
      <c r="A37" s="4">
        <v>7</v>
      </c>
      <c r="B37" s="1" t="s">
        <v>45</v>
      </c>
    </row>
    <row r="39" spans="1:10" x14ac:dyDescent="0.4">
      <c r="D39" s="47"/>
      <c r="F39" s="47"/>
      <c r="H39" s="47"/>
      <c r="J39" s="47"/>
    </row>
    <row r="40" spans="1:10" x14ac:dyDescent="0.4">
      <c r="D40" s="47"/>
      <c r="F40" s="47"/>
      <c r="H40" s="47"/>
      <c r="J40" s="47"/>
    </row>
    <row r="41" spans="1:10" x14ac:dyDescent="0.4">
      <c r="D41" s="47"/>
      <c r="F41" s="47"/>
      <c r="H41" s="47"/>
      <c r="J41" s="47"/>
    </row>
    <row r="42" spans="1:10" x14ac:dyDescent="0.4">
      <c r="D42" s="47"/>
    </row>
  </sheetData>
  <mergeCells count="3">
    <mergeCell ref="D10:J10"/>
    <mergeCell ref="A7:N7"/>
    <mergeCell ref="A8:N8"/>
  </mergeCells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A95B-80B1-440E-AE59-9B9B675FF2B1}">
  <dimension ref="A1:AB240"/>
  <sheetViews>
    <sheetView view="pageBreakPreview" zoomScaleNormal="100" zoomScaleSheetLayoutView="100" workbookViewId="0">
      <selection activeCell="N24" sqref="N24"/>
    </sheetView>
  </sheetViews>
  <sheetFormatPr defaultColWidth="8.73046875" defaultRowHeight="13.9" x14ac:dyDescent="0.4"/>
  <cols>
    <col min="1" max="1" width="5.53125" style="1" customWidth="1"/>
    <col min="2" max="2" width="12.19921875" style="1" bestFit="1" customWidth="1"/>
    <col min="3" max="3" width="1.73046875" style="1" customWidth="1"/>
    <col min="4" max="4" width="13.53125" style="1" bestFit="1" customWidth="1"/>
    <col min="5" max="5" width="1.73046875" style="1" customWidth="1"/>
    <col min="6" max="6" width="12.265625" style="1" customWidth="1"/>
    <col min="7" max="7" width="1.73046875" style="1" customWidth="1"/>
    <col min="8" max="8" width="18.796875" style="1" customWidth="1"/>
    <col min="9" max="9" width="1.73046875" style="1" customWidth="1"/>
    <col min="10" max="10" width="12.796875" style="1" customWidth="1"/>
    <col min="11" max="16384" width="8.73046875" style="1"/>
  </cols>
  <sheetData>
    <row r="1" spans="1:28" x14ac:dyDescent="0.4">
      <c r="A1" s="10"/>
      <c r="J1" s="9" t="s">
        <v>0</v>
      </c>
    </row>
    <row r="2" spans="1:28" x14ac:dyDescent="0.4">
      <c r="A2" s="10"/>
      <c r="J2" s="9" t="s">
        <v>1</v>
      </c>
    </row>
    <row r="3" spans="1:28" x14ac:dyDescent="0.4">
      <c r="A3" s="10"/>
      <c r="J3" s="9" t="s">
        <v>2</v>
      </c>
    </row>
    <row r="4" spans="1:28" x14ac:dyDescent="0.4">
      <c r="A4" s="10"/>
      <c r="J4" s="9" t="s">
        <v>46</v>
      </c>
    </row>
    <row r="5" spans="1:28" x14ac:dyDescent="0.4">
      <c r="A5" s="10"/>
      <c r="J5" s="9" t="s">
        <v>4</v>
      </c>
    </row>
    <row r="6" spans="1:28" x14ac:dyDescent="0.4">
      <c r="A6" s="10"/>
    </row>
    <row r="7" spans="1:28" x14ac:dyDescent="0.4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x14ac:dyDescent="0.4">
      <c r="A8" s="38" t="s">
        <v>47</v>
      </c>
      <c r="B8" s="38"/>
      <c r="C8" s="38"/>
      <c r="D8" s="38"/>
      <c r="E8" s="38"/>
      <c r="F8" s="38"/>
      <c r="G8" s="38"/>
      <c r="H8" s="38"/>
      <c r="I8" s="38"/>
      <c r="J8" s="38"/>
    </row>
    <row r="9" spans="1:28" x14ac:dyDescent="0.4">
      <c r="A9" s="11"/>
    </row>
    <row r="10" spans="1:28" x14ac:dyDescent="0.4">
      <c r="A10" s="12" t="s">
        <v>48</v>
      </c>
      <c r="C10" s="4"/>
      <c r="E10" s="4"/>
      <c r="G10" s="4"/>
      <c r="I10" s="4"/>
    </row>
    <row r="11" spans="1:28" x14ac:dyDescent="0.4">
      <c r="B11" s="39" t="s">
        <v>49</v>
      </c>
      <c r="C11" s="39"/>
      <c r="D11" s="39"/>
      <c r="E11" s="4"/>
      <c r="G11" s="4"/>
      <c r="I11" s="4"/>
    </row>
    <row r="12" spans="1:28" ht="27.75" x14ac:dyDescent="0.4">
      <c r="B12" s="6" t="s">
        <v>50</v>
      </c>
      <c r="C12" s="4"/>
      <c r="D12" s="6" t="s">
        <v>51</v>
      </c>
      <c r="E12" s="4"/>
      <c r="F12" s="6" t="s">
        <v>52</v>
      </c>
      <c r="G12" s="4"/>
      <c r="I12" s="4"/>
      <c r="J12" s="7" t="s">
        <v>53</v>
      </c>
    </row>
    <row r="13" spans="1:28" x14ac:dyDescent="0.4">
      <c r="B13" s="4" t="s">
        <v>9</v>
      </c>
      <c r="D13" s="4" t="s">
        <v>10</v>
      </c>
      <c r="F13" s="4" t="s">
        <v>11</v>
      </c>
      <c r="H13" s="4"/>
      <c r="J13" s="4" t="s">
        <v>13</v>
      </c>
    </row>
    <row r="14" spans="1:28" x14ac:dyDescent="0.4">
      <c r="B14" s="4"/>
      <c r="D14" s="4"/>
      <c r="F14" s="4"/>
      <c r="H14" s="4"/>
      <c r="J14" s="4"/>
    </row>
    <row r="15" spans="1:28" x14ac:dyDescent="0.4">
      <c r="A15" s="4">
        <v>1</v>
      </c>
      <c r="B15" s="19">
        <v>0</v>
      </c>
      <c r="D15" s="19">
        <v>10000</v>
      </c>
      <c r="F15" s="26">
        <v>0.05</v>
      </c>
      <c r="J15" s="30">
        <f>F15</f>
        <v>0.05</v>
      </c>
    </row>
    <row r="16" spans="1:28" x14ac:dyDescent="0.4">
      <c r="A16" s="4">
        <v>2</v>
      </c>
      <c r="B16" s="19">
        <v>10000</v>
      </c>
      <c r="D16" s="19">
        <v>14999</v>
      </c>
      <c r="F16" s="26">
        <v>4.2999999999999997E-2</v>
      </c>
      <c r="J16" s="30">
        <f>J15+F16</f>
        <v>9.2999999999999999E-2</v>
      </c>
    </row>
    <row r="17" spans="1:10" x14ac:dyDescent="0.4">
      <c r="A17" s="4">
        <v>3</v>
      </c>
      <c r="B17" s="19">
        <v>15000</v>
      </c>
      <c r="D17" s="19">
        <v>24999</v>
      </c>
      <c r="F17" s="26">
        <v>5.7000000000000002E-2</v>
      </c>
      <c r="J17" s="30">
        <f t="shared" ref="J17:J24" si="0">J16+F17</f>
        <v>0.15</v>
      </c>
    </row>
    <row r="18" spans="1:10" x14ac:dyDescent="0.4">
      <c r="A18" s="4">
        <v>4</v>
      </c>
      <c r="B18" s="19">
        <v>25000</v>
      </c>
      <c r="D18" s="19">
        <v>34999</v>
      </c>
      <c r="F18" s="26">
        <v>5.6000000000000001E-2</v>
      </c>
      <c r="J18" s="30">
        <f t="shared" si="0"/>
        <v>0.20599999999999999</v>
      </c>
    </row>
    <row r="19" spans="1:10" x14ac:dyDescent="0.4">
      <c r="A19" s="4">
        <v>5</v>
      </c>
      <c r="B19" s="19">
        <v>35000</v>
      </c>
      <c r="D19" s="19">
        <v>49999</v>
      </c>
      <c r="F19" s="26">
        <v>8.5000000000000006E-2</v>
      </c>
      <c r="J19" s="30">
        <f t="shared" si="0"/>
        <v>0.29099999999999998</v>
      </c>
    </row>
    <row r="20" spans="1:10" x14ac:dyDescent="0.4">
      <c r="A20" s="4">
        <v>6</v>
      </c>
      <c r="B20" s="19">
        <v>50000</v>
      </c>
      <c r="D20" s="19">
        <v>74999</v>
      </c>
      <c r="F20" s="26">
        <v>0.154</v>
      </c>
      <c r="J20" s="30">
        <f t="shared" si="0"/>
        <v>0.44499999999999995</v>
      </c>
    </row>
    <row r="21" spans="1:10" x14ac:dyDescent="0.4">
      <c r="A21" s="4">
        <v>7</v>
      </c>
      <c r="B21" s="19">
        <v>75000</v>
      </c>
      <c r="D21" s="19">
        <v>99999</v>
      </c>
      <c r="F21" s="26">
        <v>0.13500000000000001</v>
      </c>
      <c r="J21" s="30">
        <f t="shared" si="0"/>
        <v>0.57999999999999996</v>
      </c>
    </row>
    <row r="22" spans="1:10" x14ac:dyDescent="0.4">
      <c r="A22" s="4">
        <v>8</v>
      </c>
      <c r="B22" s="19">
        <v>100000</v>
      </c>
      <c r="D22" s="19">
        <v>149999</v>
      </c>
      <c r="F22" s="26">
        <v>0.187</v>
      </c>
      <c r="J22" s="30">
        <f t="shared" si="0"/>
        <v>0.7669999999999999</v>
      </c>
    </row>
    <row r="23" spans="1:10" x14ac:dyDescent="0.4">
      <c r="A23" s="4">
        <v>9</v>
      </c>
      <c r="B23" s="19">
        <v>150000</v>
      </c>
      <c r="D23" s="19">
        <v>199999</v>
      </c>
      <c r="F23" s="26">
        <v>0.10199999999999999</v>
      </c>
      <c r="J23" s="30">
        <f>J22+F23</f>
        <v>0.86899999999999988</v>
      </c>
    </row>
    <row r="24" spans="1:10" x14ac:dyDescent="0.4">
      <c r="A24" s="4">
        <v>10</v>
      </c>
      <c r="B24" s="19">
        <v>200000</v>
      </c>
      <c r="D24" s="35" t="s">
        <v>54</v>
      </c>
      <c r="F24" s="26">
        <v>0.13100000000000001</v>
      </c>
      <c r="J24" s="30">
        <f>J23+F24</f>
        <v>0.99999999999999989</v>
      </c>
    </row>
    <row r="25" spans="1:10" x14ac:dyDescent="0.4">
      <c r="A25" s="4"/>
      <c r="B25" s="19"/>
      <c r="D25" s="35"/>
      <c r="F25" s="26"/>
      <c r="J25" s="30"/>
    </row>
    <row r="26" spans="1:10" x14ac:dyDescent="0.4">
      <c r="A26" s="25" t="s">
        <v>55</v>
      </c>
      <c r="B26" s="19"/>
      <c r="D26" s="35"/>
      <c r="F26" s="26"/>
      <c r="J26" s="30"/>
    </row>
    <row r="27" spans="1:10" x14ac:dyDescent="0.4">
      <c r="A27" s="19" t="s">
        <v>56</v>
      </c>
      <c r="D27" s="35"/>
      <c r="F27" s="26"/>
      <c r="J27" s="30"/>
    </row>
    <row r="28" spans="1:10" x14ac:dyDescent="0.4">
      <c r="A28" s="19" t="s">
        <v>57</v>
      </c>
      <c r="D28" s="35"/>
      <c r="F28" s="26"/>
      <c r="J28" s="30"/>
    </row>
    <row r="29" spans="1:10" x14ac:dyDescent="0.4">
      <c r="A29" s="19" t="s">
        <v>107</v>
      </c>
      <c r="D29" s="35"/>
      <c r="F29" s="26"/>
      <c r="J29" s="30"/>
    </row>
    <row r="30" spans="1:10" x14ac:dyDescent="0.4">
      <c r="A30" s="4"/>
      <c r="B30" s="19"/>
      <c r="D30" s="35"/>
      <c r="F30" s="26"/>
      <c r="J30" s="30"/>
    </row>
    <row r="31" spans="1:10" x14ac:dyDescent="0.4">
      <c r="A31" s="5" t="s">
        <v>58</v>
      </c>
      <c r="B31" s="5"/>
    </row>
    <row r="32" spans="1:10" x14ac:dyDescent="0.4">
      <c r="B32" s="39" t="s">
        <v>49</v>
      </c>
      <c r="C32" s="39"/>
      <c r="D32" s="39"/>
      <c r="E32" s="4"/>
      <c r="G32" s="4"/>
      <c r="I32" s="4"/>
    </row>
    <row r="33" spans="1:10" ht="27.75" x14ac:dyDescent="0.4">
      <c r="B33" s="6" t="s">
        <v>50</v>
      </c>
      <c r="C33" s="23"/>
      <c r="D33" s="6" t="s">
        <v>51</v>
      </c>
      <c r="E33" s="23"/>
      <c r="F33" s="6" t="s">
        <v>52</v>
      </c>
      <c r="G33" s="23"/>
      <c r="H33" s="7" t="s">
        <v>59</v>
      </c>
      <c r="I33" s="23"/>
      <c r="J33" s="7" t="s">
        <v>53</v>
      </c>
    </row>
    <row r="34" spans="1:10" x14ac:dyDescent="0.4">
      <c r="B34" s="4" t="s">
        <v>9</v>
      </c>
      <c r="D34" s="4" t="s">
        <v>10</v>
      </c>
      <c r="F34" s="4" t="s">
        <v>11</v>
      </c>
      <c r="H34" s="4" t="s">
        <v>13</v>
      </c>
      <c r="J34" s="4" t="s">
        <v>14</v>
      </c>
    </row>
    <row r="35" spans="1:10" x14ac:dyDescent="0.4">
      <c r="B35" s="4"/>
      <c r="D35" s="4"/>
      <c r="F35" s="4"/>
      <c r="H35" s="4"/>
      <c r="J35" s="4"/>
    </row>
    <row r="36" spans="1:10" ht="14.55" customHeight="1" x14ac:dyDescent="0.4">
      <c r="A36" s="4">
        <f>A24+1</f>
        <v>11</v>
      </c>
      <c r="B36" s="19">
        <v>0</v>
      </c>
      <c r="D36" s="19">
        <v>999</v>
      </c>
      <c r="F36" s="26">
        <f>$F$15/($D$15-$B$15)*1000</f>
        <v>5.0000000000000001E-3</v>
      </c>
      <c r="H36" s="42">
        <f>SUM(F36:F45)</f>
        <v>4.9999999999999996E-2</v>
      </c>
      <c r="J36" s="30">
        <f>F36</f>
        <v>5.0000000000000001E-3</v>
      </c>
    </row>
    <row r="37" spans="1:10" x14ac:dyDescent="0.4">
      <c r="A37" s="4">
        <f>A36+1</f>
        <v>12</v>
      </c>
      <c r="B37" s="19">
        <v>1000</v>
      </c>
      <c r="D37" s="19">
        <v>1999</v>
      </c>
      <c r="F37" s="26">
        <f t="shared" ref="F37:F45" si="1">$F$15/($D$15-$B$15)*1000</f>
        <v>5.0000000000000001E-3</v>
      </c>
      <c r="H37" s="45"/>
      <c r="J37" s="30">
        <f>J36+F37</f>
        <v>0.01</v>
      </c>
    </row>
    <row r="38" spans="1:10" x14ac:dyDescent="0.4">
      <c r="A38" s="4">
        <f t="shared" ref="A38:A101" si="2">A37+1</f>
        <v>13</v>
      </c>
      <c r="B38" s="19">
        <v>2000</v>
      </c>
      <c r="D38" s="19">
        <v>2999</v>
      </c>
      <c r="F38" s="26">
        <f t="shared" si="1"/>
        <v>5.0000000000000001E-3</v>
      </c>
      <c r="H38" s="45"/>
      <c r="J38" s="30">
        <f t="shared" ref="J38:J101" si="3">J37+F38</f>
        <v>1.4999999999999999E-2</v>
      </c>
    </row>
    <row r="39" spans="1:10" x14ac:dyDescent="0.4">
      <c r="A39" s="4">
        <f t="shared" si="2"/>
        <v>14</v>
      </c>
      <c r="B39" s="19">
        <v>3000</v>
      </c>
      <c r="D39" s="19">
        <v>3999</v>
      </c>
      <c r="F39" s="26">
        <f t="shared" si="1"/>
        <v>5.0000000000000001E-3</v>
      </c>
      <c r="H39" s="45"/>
      <c r="J39" s="30">
        <f t="shared" si="3"/>
        <v>0.02</v>
      </c>
    </row>
    <row r="40" spans="1:10" x14ac:dyDescent="0.4">
      <c r="A40" s="4">
        <f t="shared" si="2"/>
        <v>15</v>
      </c>
      <c r="B40" s="19">
        <v>4000</v>
      </c>
      <c r="D40" s="19">
        <v>4999</v>
      </c>
      <c r="F40" s="26">
        <f t="shared" si="1"/>
        <v>5.0000000000000001E-3</v>
      </c>
      <c r="H40" s="45"/>
      <c r="J40" s="30">
        <f t="shared" si="3"/>
        <v>2.5000000000000001E-2</v>
      </c>
    </row>
    <row r="41" spans="1:10" x14ac:dyDescent="0.4">
      <c r="A41" s="4">
        <f t="shared" si="2"/>
        <v>16</v>
      </c>
      <c r="B41" s="19">
        <v>5000</v>
      </c>
      <c r="D41" s="19">
        <v>5999</v>
      </c>
      <c r="F41" s="26">
        <f t="shared" si="1"/>
        <v>5.0000000000000001E-3</v>
      </c>
      <c r="H41" s="45"/>
      <c r="J41" s="30">
        <f t="shared" si="3"/>
        <v>3.0000000000000002E-2</v>
      </c>
    </row>
    <row r="42" spans="1:10" x14ac:dyDescent="0.4">
      <c r="A42" s="4">
        <f t="shared" si="2"/>
        <v>17</v>
      </c>
      <c r="B42" s="19">
        <v>6000</v>
      </c>
      <c r="D42" s="19">
        <v>6999</v>
      </c>
      <c r="F42" s="26">
        <f t="shared" si="1"/>
        <v>5.0000000000000001E-3</v>
      </c>
      <c r="H42" s="45"/>
      <c r="J42" s="30">
        <f t="shared" si="3"/>
        <v>3.5000000000000003E-2</v>
      </c>
    </row>
    <row r="43" spans="1:10" x14ac:dyDescent="0.4">
      <c r="A43" s="4">
        <f t="shared" si="2"/>
        <v>18</v>
      </c>
      <c r="B43" s="19">
        <v>7000</v>
      </c>
      <c r="D43" s="19">
        <v>7999</v>
      </c>
      <c r="F43" s="26">
        <f t="shared" si="1"/>
        <v>5.0000000000000001E-3</v>
      </c>
      <c r="H43" s="45"/>
      <c r="J43" s="30">
        <f t="shared" si="3"/>
        <v>0.04</v>
      </c>
    </row>
    <row r="44" spans="1:10" x14ac:dyDescent="0.4">
      <c r="A44" s="4">
        <f t="shared" si="2"/>
        <v>19</v>
      </c>
      <c r="B44" s="19">
        <v>8000</v>
      </c>
      <c r="D44" s="19">
        <v>8999</v>
      </c>
      <c r="F44" s="26">
        <f t="shared" si="1"/>
        <v>5.0000000000000001E-3</v>
      </c>
      <c r="H44" s="45"/>
      <c r="J44" s="30">
        <f t="shared" si="3"/>
        <v>4.4999999999999998E-2</v>
      </c>
    </row>
    <row r="45" spans="1:10" x14ac:dyDescent="0.4">
      <c r="A45" s="6">
        <f t="shared" si="2"/>
        <v>20</v>
      </c>
      <c r="B45" s="18">
        <v>9000</v>
      </c>
      <c r="D45" s="18">
        <v>9999</v>
      </c>
      <c r="F45" s="31">
        <f t="shared" si="1"/>
        <v>5.0000000000000001E-3</v>
      </c>
      <c r="H45" s="46"/>
      <c r="J45" s="32">
        <f t="shared" si="3"/>
        <v>4.9999999999999996E-2</v>
      </c>
    </row>
    <row r="46" spans="1:10" x14ac:dyDescent="0.4">
      <c r="A46" s="4">
        <f t="shared" si="2"/>
        <v>21</v>
      </c>
      <c r="B46" s="20">
        <v>10000</v>
      </c>
      <c r="D46" s="20">
        <v>10999</v>
      </c>
      <c r="F46" s="33">
        <f>$F$16/($D$16-$B$16)*1000</f>
        <v>8.6017203440688118E-3</v>
      </c>
      <c r="H46" s="42">
        <f>SUM(F46:F50)</f>
        <v>4.3008601720344056E-2</v>
      </c>
      <c r="J46" s="34">
        <f t="shared" si="3"/>
        <v>5.8601720344068811E-2</v>
      </c>
    </row>
    <row r="47" spans="1:10" x14ac:dyDescent="0.4">
      <c r="A47" s="4">
        <f t="shared" si="2"/>
        <v>22</v>
      </c>
      <c r="B47" s="19">
        <v>11000</v>
      </c>
      <c r="D47" s="19">
        <v>11999</v>
      </c>
      <c r="F47" s="26">
        <f t="shared" ref="F47:F50" si="4">$F$16/($D$16-$B$16)*1000</f>
        <v>8.6017203440688118E-3</v>
      </c>
      <c r="H47" s="43"/>
      <c r="J47" s="30">
        <f t="shared" si="3"/>
        <v>6.720344068813762E-2</v>
      </c>
    </row>
    <row r="48" spans="1:10" x14ac:dyDescent="0.4">
      <c r="A48" s="4">
        <f t="shared" si="2"/>
        <v>23</v>
      </c>
      <c r="B48" s="19">
        <v>12000</v>
      </c>
      <c r="D48" s="19">
        <v>12999</v>
      </c>
      <c r="F48" s="26">
        <f t="shared" si="4"/>
        <v>8.6017203440688118E-3</v>
      </c>
      <c r="H48" s="43"/>
      <c r="J48" s="30">
        <f t="shared" si="3"/>
        <v>7.5805161032206428E-2</v>
      </c>
    </row>
    <row r="49" spans="1:10" x14ac:dyDescent="0.4">
      <c r="A49" s="4">
        <f t="shared" si="2"/>
        <v>24</v>
      </c>
      <c r="B49" s="19">
        <v>13000</v>
      </c>
      <c r="D49" s="19">
        <v>13999</v>
      </c>
      <c r="F49" s="26">
        <f t="shared" si="4"/>
        <v>8.6017203440688118E-3</v>
      </c>
      <c r="H49" s="43"/>
      <c r="J49" s="30">
        <f t="shared" si="3"/>
        <v>8.4406881376275236E-2</v>
      </c>
    </row>
    <row r="50" spans="1:10" x14ac:dyDescent="0.4">
      <c r="A50" s="6">
        <f t="shared" si="2"/>
        <v>25</v>
      </c>
      <c r="B50" s="18">
        <v>14000</v>
      </c>
      <c r="D50" s="18">
        <v>14999</v>
      </c>
      <c r="F50" s="31">
        <f t="shared" si="4"/>
        <v>8.6017203440688118E-3</v>
      </c>
      <c r="H50" s="44"/>
      <c r="J50" s="32">
        <f t="shared" si="3"/>
        <v>9.3008601720344045E-2</v>
      </c>
    </row>
    <row r="51" spans="1:10" x14ac:dyDescent="0.4">
      <c r="A51" s="4">
        <f t="shared" si="2"/>
        <v>26</v>
      </c>
      <c r="B51" s="17">
        <v>15000</v>
      </c>
      <c r="D51" s="17">
        <v>15999</v>
      </c>
      <c r="F51" s="29">
        <f>$F$17/($D$17-$B$17)*1000</f>
        <v>5.7005700570057008E-3</v>
      </c>
      <c r="H51" s="42">
        <f>SUM(F51:F60)</f>
        <v>5.7005700570057008E-2</v>
      </c>
      <c r="J51" s="30">
        <f t="shared" si="3"/>
        <v>9.8709171777349752E-2</v>
      </c>
    </row>
    <row r="52" spans="1:10" x14ac:dyDescent="0.4">
      <c r="A52" s="4">
        <f t="shared" si="2"/>
        <v>27</v>
      </c>
      <c r="B52" s="17">
        <v>16000</v>
      </c>
      <c r="D52" s="17">
        <v>16999</v>
      </c>
      <c r="F52" s="29">
        <f t="shared" ref="F52:F60" si="5">$F$17/($D$17-$B$17)*1000</f>
        <v>5.7005700570057008E-3</v>
      </c>
      <c r="H52" s="43"/>
      <c r="J52" s="30">
        <f t="shared" si="3"/>
        <v>0.10440974183435545</v>
      </c>
    </row>
    <row r="53" spans="1:10" x14ac:dyDescent="0.4">
      <c r="A53" s="4">
        <f t="shared" si="2"/>
        <v>28</v>
      </c>
      <c r="B53" s="17">
        <v>17000</v>
      </c>
      <c r="D53" s="17">
        <v>17999</v>
      </c>
      <c r="F53" s="29">
        <f t="shared" si="5"/>
        <v>5.7005700570057008E-3</v>
      </c>
      <c r="H53" s="43"/>
      <c r="J53" s="30">
        <f t="shared" si="3"/>
        <v>0.11011031189136114</v>
      </c>
    </row>
    <row r="54" spans="1:10" x14ac:dyDescent="0.4">
      <c r="A54" s="4">
        <f t="shared" si="2"/>
        <v>29</v>
      </c>
      <c r="B54" s="17">
        <v>18000</v>
      </c>
      <c r="D54" s="17">
        <v>18999</v>
      </c>
      <c r="F54" s="29">
        <f t="shared" si="5"/>
        <v>5.7005700570057008E-3</v>
      </c>
      <c r="H54" s="43"/>
      <c r="J54" s="30">
        <f t="shared" si="3"/>
        <v>0.11581088194836683</v>
      </c>
    </row>
    <row r="55" spans="1:10" x14ac:dyDescent="0.4">
      <c r="A55" s="4">
        <f t="shared" si="2"/>
        <v>30</v>
      </c>
      <c r="B55" s="17">
        <v>19000</v>
      </c>
      <c r="D55" s="17">
        <v>19999</v>
      </c>
      <c r="F55" s="29">
        <f t="shared" si="5"/>
        <v>5.7005700570057008E-3</v>
      </c>
      <c r="H55" s="43"/>
      <c r="J55" s="30">
        <f t="shared" si="3"/>
        <v>0.12151145200537253</v>
      </c>
    </row>
    <row r="56" spans="1:10" x14ac:dyDescent="0.4">
      <c r="A56" s="4">
        <f t="shared" si="2"/>
        <v>31</v>
      </c>
      <c r="B56" s="17">
        <v>20000</v>
      </c>
      <c r="D56" s="17">
        <v>20999</v>
      </c>
      <c r="F56" s="29">
        <f t="shared" si="5"/>
        <v>5.7005700570057008E-3</v>
      </c>
      <c r="H56" s="43"/>
      <c r="J56" s="30">
        <f t="shared" si="3"/>
        <v>0.12721202206237822</v>
      </c>
    </row>
    <row r="57" spans="1:10" x14ac:dyDescent="0.4">
      <c r="A57" s="4">
        <f t="shared" si="2"/>
        <v>32</v>
      </c>
      <c r="B57" s="17">
        <v>21000</v>
      </c>
      <c r="D57" s="17">
        <v>21999</v>
      </c>
      <c r="F57" s="29">
        <f t="shared" si="5"/>
        <v>5.7005700570057008E-3</v>
      </c>
      <c r="H57" s="43"/>
      <c r="J57" s="30">
        <f t="shared" si="3"/>
        <v>0.13291259211938392</v>
      </c>
    </row>
    <row r="58" spans="1:10" x14ac:dyDescent="0.4">
      <c r="A58" s="4">
        <f t="shared" si="2"/>
        <v>33</v>
      </c>
      <c r="B58" s="17">
        <v>22000</v>
      </c>
      <c r="D58" s="17">
        <v>22999</v>
      </c>
      <c r="F58" s="29">
        <f t="shared" si="5"/>
        <v>5.7005700570057008E-3</v>
      </c>
      <c r="H58" s="43"/>
      <c r="J58" s="30">
        <f t="shared" si="3"/>
        <v>0.13861316217638961</v>
      </c>
    </row>
    <row r="59" spans="1:10" x14ac:dyDescent="0.4">
      <c r="A59" s="4">
        <f t="shared" si="2"/>
        <v>34</v>
      </c>
      <c r="B59" s="17">
        <v>23000</v>
      </c>
      <c r="D59" s="17">
        <v>23999</v>
      </c>
      <c r="F59" s="29">
        <f t="shared" si="5"/>
        <v>5.7005700570057008E-3</v>
      </c>
      <c r="H59" s="43"/>
      <c r="J59" s="30">
        <f t="shared" si="3"/>
        <v>0.1443137322333953</v>
      </c>
    </row>
    <row r="60" spans="1:10" x14ac:dyDescent="0.4">
      <c r="A60" s="6">
        <f t="shared" si="2"/>
        <v>35</v>
      </c>
      <c r="B60" s="18">
        <v>24000</v>
      </c>
      <c r="D60" s="18">
        <v>24999</v>
      </c>
      <c r="F60" s="31">
        <f t="shared" si="5"/>
        <v>5.7005700570057008E-3</v>
      </c>
      <c r="H60" s="44"/>
      <c r="J60" s="32">
        <f t="shared" si="3"/>
        <v>0.150014302290401</v>
      </c>
    </row>
    <row r="61" spans="1:10" x14ac:dyDescent="0.4">
      <c r="A61" s="4">
        <f t="shared" si="2"/>
        <v>36</v>
      </c>
      <c r="B61" s="17">
        <v>25000</v>
      </c>
      <c r="D61" s="17">
        <v>25999</v>
      </c>
      <c r="F61" s="29">
        <f>$F$18/($D$18-$B$18)*1000</f>
        <v>5.6005600560056004E-3</v>
      </c>
      <c r="H61" s="42">
        <f>SUM(F61:F70)</f>
        <v>5.6005600560056004E-2</v>
      </c>
      <c r="J61" s="30">
        <f t="shared" si="3"/>
        <v>0.15561486234640659</v>
      </c>
    </row>
    <row r="62" spans="1:10" x14ac:dyDescent="0.4">
      <c r="A62" s="4">
        <f t="shared" si="2"/>
        <v>37</v>
      </c>
      <c r="B62" s="17">
        <v>26000</v>
      </c>
      <c r="D62" s="17">
        <v>26999</v>
      </c>
      <c r="F62" s="29">
        <f t="shared" ref="F62:F70" si="6">$F$18/($D$18-$B$18)*1000</f>
        <v>5.6005600560056004E-3</v>
      </c>
      <c r="H62" s="43"/>
      <c r="J62" s="30">
        <f t="shared" si="3"/>
        <v>0.16121542240241218</v>
      </c>
    </row>
    <row r="63" spans="1:10" x14ac:dyDescent="0.4">
      <c r="A63" s="4">
        <f t="shared" si="2"/>
        <v>38</v>
      </c>
      <c r="B63" s="17">
        <v>27000</v>
      </c>
      <c r="D63" s="17">
        <v>27999</v>
      </c>
      <c r="F63" s="29">
        <f t="shared" si="6"/>
        <v>5.6005600560056004E-3</v>
      </c>
      <c r="H63" s="43"/>
      <c r="J63" s="30">
        <f t="shared" si="3"/>
        <v>0.16681598245841778</v>
      </c>
    </row>
    <row r="64" spans="1:10" x14ac:dyDescent="0.4">
      <c r="A64" s="4">
        <f t="shared" si="2"/>
        <v>39</v>
      </c>
      <c r="B64" s="17">
        <v>28000</v>
      </c>
      <c r="D64" s="17">
        <v>28999</v>
      </c>
      <c r="F64" s="29">
        <f t="shared" si="6"/>
        <v>5.6005600560056004E-3</v>
      </c>
      <c r="H64" s="43"/>
      <c r="J64" s="30">
        <f t="shared" si="3"/>
        <v>0.17241654251442337</v>
      </c>
    </row>
    <row r="65" spans="1:10" x14ac:dyDescent="0.4">
      <c r="A65" s="4">
        <f t="shared" si="2"/>
        <v>40</v>
      </c>
      <c r="B65" s="17">
        <v>29000</v>
      </c>
      <c r="D65" s="17">
        <v>29999</v>
      </c>
      <c r="F65" s="29">
        <f t="shared" si="6"/>
        <v>5.6005600560056004E-3</v>
      </c>
      <c r="H65" s="43"/>
      <c r="J65" s="30">
        <f t="shared" si="3"/>
        <v>0.17801710257042896</v>
      </c>
    </row>
    <row r="66" spans="1:10" x14ac:dyDescent="0.4">
      <c r="A66" s="4">
        <f t="shared" si="2"/>
        <v>41</v>
      </c>
      <c r="B66" s="17">
        <v>30000</v>
      </c>
      <c r="D66" s="17">
        <v>30999</v>
      </c>
      <c r="F66" s="29">
        <f t="shared" si="6"/>
        <v>5.6005600560056004E-3</v>
      </c>
      <c r="H66" s="43"/>
      <c r="J66" s="30">
        <f t="shared" si="3"/>
        <v>0.18361766262643456</v>
      </c>
    </row>
    <row r="67" spans="1:10" x14ac:dyDescent="0.4">
      <c r="A67" s="4">
        <f t="shared" si="2"/>
        <v>42</v>
      </c>
      <c r="B67" s="17">
        <v>31000</v>
      </c>
      <c r="D67" s="17">
        <v>31999</v>
      </c>
      <c r="F67" s="29">
        <f t="shared" si="6"/>
        <v>5.6005600560056004E-3</v>
      </c>
      <c r="H67" s="43"/>
      <c r="J67" s="30">
        <f t="shared" si="3"/>
        <v>0.18921822268244015</v>
      </c>
    </row>
    <row r="68" spans="1:10" x14ac:dyDescent="0.4">
      <c r="A68" s="4">
        <f t="shared" si="2"/>
        <v>43</v>
      </c>
      <c r="B68" s="17">
        <v>32000</v>
      </c>
      <c r="D68" s="17">
        <v>32999</v>
      </c>
      <c r="F68" s="29">
        <f t="shared" si="6"/>
        <v>5.6005600560056004E-3</v>
      </c>
      <c r="H68" s="43"/>
      <c r="J68" s="30">
        <f t="shared" si="3"/>
        <v>0.19481878273844574</v>
      </c>
    </row>
    <row r="69" spans="1:10" x14ac:dyDescent="0.4">
      <c r="A69" s="4">
        <f t="shared" si="2"/>
        <v>44</v>
      </c>
      <c r="B69" s="17">
        <v>33000</v>
      </c>
      <c r="D69" s="17">
        <v>33999</v>
      </c>
      <c r="F69" s="29">
        <f t="shared" si="6"/>
        <v>5.6005600560056004E-3</v>
      </c>
      <c r="H69" s="43"/>
      <c r="J69" s="30">
        <f t="shared" si="3"/>
        <v>0.20041934279445134</v>
      </c>
    </row>
    <row r="70" spans="1:10" x14ac:dyDescent="0.4">
      <c r="A70" s="6">
        <f t="shared" si="2"/>
        <v>45</v>
      </c>
      <c r="B70" s="18">
        <v>34000</v>
      </c>
      <c r="D70" s="18">
        <v>34999</v>
      </c>
      <c r="F70" s="31">
        <f t="shared" si="6"/>
        <v>5.6005600560056004E-3</v>
      </c>
      <c r="H70" s="44"/>
      <c r="J70" s="32">
        <f t="shared" si="3"/>
        <v>0.20601990285045693</v>
      </c>
    </row>
    <row r="71" spans="1:10" x14ac:dyDescent="0.4">
      <c r="A71" s="4">
        <f t="shared" si="2"/>
        <v>46</v>
      </c>
      <c r="B71" s="17">
        <v>35000</v>
      </c>
      <c r="D71" s="17">
        <v>35999</v>
      </c>
      <c r="F71" s="29">
        <f>$F$19/($D$19-$B$19)*1000</f>
        <v>5.6670444696313091E-3</v>
      </c>
      <c r="H71" s="42">
        <f>SUM(F71:F85)</f>
        <v>8.5005667044469657E-2</v>
      </c>
      <c r="J71" s="30">
        <f t="shared" si="3"/>
        <v>0.21168694732008825</v>
      </c>
    </row>
    <row r="72" spans="1:10" x14ac:dyDescent="0.4">
      <c r="A72" s="4">
        <f t="shared" si="2"/>
        <v>47</v>
      </c>
      <c r="B72" s="17">
        <v>36000</v>
      </c>
      <c r="D72" s="17">
        <v>36999</v>
      </c>
      <c r="F72" s="29">
        <f t="shared" ref="F72:F85" si="7">$F$19/($D$19-$B$19)*1000</f>
        <v>5.6670444696313091E-3</v>
      </c>
      <c r="H72" s="43"/>
      <c r="J72" s="30">
        <f t="shared" si="3"/>
        <v>0.21735399178971956</v>
      </c>
    </row>
    <row r="73" spans="1:10" x14ac:dyDescent="0.4">
      <c r="A73" s="4">
        <f t="shared" si="2"/>
        <v>48</v>
      </c>
      <c r="B73" s="17">
        <v>37000</v>
      </c>
      <c r="D73" s="17">
        <v>37999</v>
      </c>
      <c r="F73" s="29">
        <f t="shared" si="7"/>
        <v>5.6670444696313091E-3</v>
      </c>
      <c r="H73" s="43"/>
      <c r="J73" s="30">
        <f t="shared" si="3"/>
        <v>0.22302103625935088</v>
      </c>
    </row>
    <row r="74" spans="1:10" x14ac:dyDescent="0.4">
      <c r="A74" s="4">
        <f t="shared" si="2"/>
        <v>49</v>
      </c>
      <c r="B74" s="17">
        <v>38000</v>
      </c>
      <c r="D74" s="17">
        <v>38999</v>
      </c>
      <c r="F74" s="29">
        <f t="shared" si="7"/>
        <v>5.6670444696313091E-3</v>
      </c>
      <c r="H74" s="43"/>
      <c r="J74" s="30">
        <f t="shared" si="3"/>
        <v>0.2286880807289822</v>
      </c>
    </row>
    <row r="75" spans="1:10" x14ac:dyDescent="0.4">
      <c r="A75" s="4">
        <f t="shared" si="2"/>
        <v>50</v>
      </c>
      <c r="B75" s="17">
        <v>39000</v>
      </c>
      <c r="D75" s="17">
        <v>39999</v>
      </c>
      <c r="F75" s="29">
        <f t="shared" si="7"/>
        <v>5.6670444696313091E-3</v>
      </c>
      <c r="H75" s="43"/>
      <c r="J75" s="30">
        <f t="shared" si="3"/>
        <v>0.23435512519861351</v>
      </c>
    </row>
    <row r="76" spans="1:10" x14ac:dyDescent="0.4">
      <c r="A76" s="4">
        <f t="shared" si="2"/>
        <v>51</v>
      </c>
      <c r="B76" s="17">
        <v>40000</v>
      </c>
      <c r="D76" s="17">
        <v>40999</v>
      </c>
      <c r="F76" s="29">
        <f t="shared" si="7"/>
        <v>5.6670444696313091E-3</v>
      </c>
      <c r="H76" s="43"/>
      <c r="J76" s="30">
        <f t="shared" si="3"/>
        <v>0.24002216966824483</v>
      </c>
    </row>
    <row r="77" spans="1:10" x14ac:dyDescent="0.4">
      <c r="A77" s="4">
        <f t="shared" si="2"/>
        <v>52</v>
      </c>
      <c r="B77" s="17">
        <v>41000</v>
      </c>
      <c r="D77" s="17">
        <v>41999</v>
      </c>
      <c r="F77" s="29">
        <f t="shared" si="7"/>
        <v>5.6670444696313091E-3</v>
      </c>
      <c r="H77" s="43"/>
      <c r="J77" s="30">
        <f t="shared" si="3"/>
        <v>0.24568921413787614</v>
      </c>
    </row>
    <row r="78" spans="1:10" x14ac:dyDescent="0.4">
      <c r="A78" s="4">
        <f t="shared" si="2"/>
        <v>53</v>
      </c>
      <c r="B78" s="17">
        <v>42000</v>
      </c>
      <c r="D78" s="17">
        <v>42999</v>
      </c>
      <c r="F78" s="29">
        <f t="shared" si="7"/>
        <v>5.6670444696313091E-3</v>
      </c>
      <c r="H78" s="43"/>
      <c r="J78" s="30">
        <f t="shared" si="3"/>
        <v>0.25135625860750743</v>
      </c>
    </row>
    <row r="79" spans="1:10" x14ac:dyDescent="0.4">
      <c r="A79" s="4">
        <f t="shared" si="2"/>
        <v>54</v>
      </c>
      <c r="B79" s="17">
        <v>43000</v>
      </c>
      <c r="D79" s="17">
        <v>43999</v>
      </c>
      <c r="F79" s="29">
        <f t="shared" si="7"/>
        <v>5.6670444696313091E-3</v>
      </c>
      <c r="H79" s="43"/>
      <c r="J79" s="30">
        <f t="shared" si="3"/>
        <v>0.25702330307713872</v>
      </c>
    </row>
    <row r="80" spans="1:10" x14ac:dyDescent="0.4">
      <c r="A80" s="4">
        <f t="shared" si="2"/>
        <v>55</v>
      </c>
      <c r="B80" s="17">
        <v>44000</v>
      </c>
      <c r="D80" s="17">
        <v>44999</v>
      </c>
      <c r="F80" s="29">
        <f t="shared" si="7"/>
        <v>5.6670444696313091E-3</v>
      </c>
      <c r="H80" s="43"/>
      <c r="J80" s="30">
        <f t="shared" si="3"/>
        <v>0.26269034754677001</v>
      </c>
    </row>
    <row r="81" spans="1:10" x14ac:dyDescent="0.4">
      <c r="A81" s="4">
        <f t="shared" si="2"/>
        <v>56</v>
      </c>
      <c r="B81" s="17">
        <v>45000</v>
      </c>
      <c r="D81" s="17">
        <v>45999</v>
      </c>
      <c r="F81" s="29">
        <f t="shared" si="7"/>
        <v>5.6670444696313091E-3</v>
      </c>
      <c r="H81" s="43"/>
      <c r="J81" s="30">
        <f t="shared" si="3"/>
        <v>0.2683573920164013</v>
      </c>
    </row>
    <row r="82" spans="1:10" x14ac:dyDescent="0.4">
      <c r="A82" s="4">
        <f t="shared" si="2"/>
        <v>57</v>
      </c>
      <c r="B82" s="17">
        <v>46000</v>
      </c>
      <c r="D82" s="17">
        <v>46999</v>
      </c>
      <c r="F82" s="29">
        <f t="shared" si="7"/>
        <v>5.6670444696313091E-3</v>
      </c>
      <c r="H82" s="43"/>
      <c r="J82" s="30">
        <f t="shared" si="3"/>
        <v>0.27402443648603259</v>
      </c>
    </row>
    <row r="83" spans="1:10" x14ac:dyDescent="0.4">
      <c r="A83" s="4">
        <f t="shared" si="2"/>
        <v>58</v>
      </c>
      <c r="B83" s="17">
        <v>47000</v>
      </c>
      <c r="D83" s="17">
        <v>47999</v>
      </c>
      <c r="F83" s="29">
        <f t="shared" si="7"/>
        <v>5.6670444696313091E-3</v>
      </c>
      <c r="H83" s="43"/>
      <c r="J83" s="30">
        <f t="shared" si="3"/>
        <v>0.27969148095566387</v>
      </c>
    </row>
    <row r="84" spans="1:10" x14ac:dyDescent="0.4">
      <c r="A84" s="4">
        <f t="shared" si="2"/>
        <v>59</v>
      </c>
      <c r="B84" s="17">
        <v>48000</v>
      </c>
      <c r="D84" s="17">
        <v>48999</v>
      </c>
      <c r="F84" s="29">
        <f t="shared" si="7"/>
        <v>5.6670444696313091E-3</v>
      </c>
      <c r="H84" s="43"/>
      <c r="J84" s="30">
        <f t="shared" si="3"/>
        <v>0.28535852542529516</v>
      </c>
    </row>
    <row r="85" spans="1:10" x14ac:dyDescent="0.4">
      <c r="A85" s="6">
        <f t="shared" si="2"/>
        <v>60</v>
      </c>
      <c r="B85" s="18">
        <v>49000</v>
      </c>
      <c r="D85" s="18">
        <v>49999</v>
      </c>
      <c r="F85" s="31">
        <f t="shared" si="7"/>
        <v>5.6670444696313091E-3</v>
      </c>
      <c r="H85" s="44"/>
      <c r="J85" s="32">
        <f t="shared" si="3"/>
        <v>0.29102556989492645</v>
      </c>
    </row>
    <row r="86" spans="1:10" x14ac:dyDescent="0.4">
      <c r="A86" s="4">
        <f t="shared" si="2"/>
        <v>61</v>
      </c>
      <c r="B86" s="17">
        <v>50000</v>
      </c>
      <c r="D86" s="17">
        <v>50999</v>
      </c>
      <c r="F86" s="29">
        <f>$F$20/($D$20-$B$20)*1000</f>
        <v>6.1602464098563948E-3</v>
      </c>
      <c r="H86" s="42">
        <f>SUM(F86:F110)</f>
        <v>0.1540061602464099</v>
      </c>
      <c r="J86" s="30">
        <f t="shared" si="3"/>
        <v>0.29718581630478286</v>
      </c>
    </row>
    <row r="87" spans="1:10" x14ac:dyDescent="0.4">
      <c r="A87" s="4">
        <f t="shared" si="2"/>
        <v>62</v>
      </c>
      <c r="B87" s="17">
        <v>51000</v>
      </c>
      <c r="D87" s="17">
        <v>51999</v>
      </c>
      <c r="F87" s="29">
        <f t="shared" ref="F87:F110" si="8">$F$20/($D$20-$B$20)*1000</f>
        <v>6.1602464098563948E-3</v>
      </c>
      <c r="H87" s="43"/>
      <c r="J87" s="30">
        <f t="shared" si="3"/>
        <v>0.30334606271463926</v>
      </c>
    </row>
    <row r="88" spans="1:10" x14ac:dyDescent="0.4">
      <c r="A88" s="4">
        <f t="shared" si="2"/>
        <v>63</v>
      </c>
      <c r="B88" s="17">
        <v>52000</v>
      </c>
      <c r="D88" s="17">
        <v>52999</v>
      </c>
      <c r="F88" s="29">
        <f t="shared" si="8"/>
        <v>6.1602464098563948E-3</v>
      </c>
      <c r="H88" s="43"/>
      <c r="J88" s="30">
        <f t="shared" si="3"/>
        <v>0.30950630912449567</v>
      </c>
    </row>
    <row r="89" spans="1:10" x14ac:dyDescent="0.4">
      <c r="A89" s="4">
        <f t="shared" si="2"/>
        <v>64</v>
      </c>
      <c r="B89" s="17">
        <v>53000</v>
      </c>
      <c r="D89" s="17">
        <v>53999</v>
      </c>
      <c r="F89" s="29">
        <f t="shared" si="8"/>
        <v>6.1602464098563948E-3</v>
      </c>
      <c r="H89" s="43"/>
      <c r="J89" s="30">
        <f t="shared" si="3"/>
        <v>0.31566655553435208</v>
      </c>
    </row>
    <row r="90" spans="1:10" x14ac:dyDescent="0.4">
      <c r="A90" s="4">
        <f t="shared" si="2"/>
        <v>65</v>
      </c>
      <c r="B90" s="17">
        <v>54000</v>
      </c>
      <c r="D90" s="17">
        <v>54999</v>
      </c>
      <c r="F90" s="29">
        <f t="shared" si="8"/>
        <v>6.1602464098563948E-3</v>
      </c>
      <c r="H90" s="43"/>
      <c r="J90" s="30">
        <f t="shared" si="3"/>
        <v>0.32182680194420848</v>
      </c>
    </row>
    <row r="91" spans="1:10" x14ac:dyDescent="0.4">
      <c r="A91" s="4">
        <f t="shared" si="2"/>
        <v>66</v>
      </c>
      <c r="B91" s="17">
        <v>55000</v>
      </c>
      <c r="D91" s="17">
        <v>55999</v>
      </c>
      <c r="F91" s="29">
        <f t="shared" si="8"/>
        <v>6.1602464098563948E-3</v>
      </c>
      <c r="H91" s="43"/>
      <c r="J91" s="30">
        <f t="shared" si="3"/>
        <v>0.32798704835406489</v>
      </c>
    </row>
    <row r="92" spans="1:10" x14ac:dyDescent="0.4">
      <c r="A92" s="4">
        <f t="shared" si="2"/>
        <v>67</v>
      </c>
      <c r="B92" s="17">
        <v>56000</v>
      </c>
      <c r="D92" s="17">
        <v>56999</v>
      </c>
      <c r="F92" s="29">
        <f t="shared" si="8"/>
        <v>6.1602464098563948E-3</v>
      </c>
      <c r="H92" s="43"/>
      <c r="J92" s="30">
        <f t="shared" si="3"/>
        <v>0.3341472947639213</v>
      </c>
    </row>
    <row r="93" spans="1:10" x14ac:dyDescent="0.4">
      <c r="A93" s="4">
        <f t="shared" si="2"/>
        <v>68</v>
      </c>
      <c r="B93" s="17">
        <v>57000</v>
      </c>
      <c r="D93" s="17">
        <v>57999</v>
      </c>
      <c r="F93" s="29">
        <f t="shared" si="8"/>
        <v>6.1602464098563948E-3</v>
      </c>
      <c r="H93" s="43"/>
      <c r="J93" s="30">
        <f t="shared" si="3"/>
        <v>0.34030754117377771</v>
      </c>
    </row>
    <row r="94" spans="1:10" x14ac:dyDescent="0.4">
      <c r="A94" s="4">
        <f t="shared" si="2"/>
        <v>69</v>
      </c>
      <c r="B94" s="17">
        <v>58000</v>
      </c>
      <c r="D94" s="17">
        <v>58999</v>
      </c>
      <c r="F94" s="29">
        <f t="shared" si="8"/>
        <v>6.1602464098563948E-3</v>
      </c>
      <c r="H94" s="43"/>
      <c r="J94" s="30">
        <f t="shared" si="3"/>
        <v>0.34646778758363411</v>
      </c>
    </row>
    <row r="95" spans="1:10" x14ac:dyDescent="0.4">
      <c r="A95" s="4">
        <f t="shared" si="2"/>
        <v>70</v>
      </c>
      <c r="B95" s="17">
        <v>59000</v>
      </c>
      <c r="D95" s="17">
        <v>59999</v>
      </c>
      <c r="F95" s="29">
        <f t="shared" si="8"/>
        <v>6.1602464098563948E-3</v>
      </c>
      <c r="H95" s="43"/>
      <c r="J95" s="30">
        <f t="shared" si="3"/>
        <v>0.35262803399349052</v>
      </c>
    </row>
    <row r="96" spans="1:10" x14ac:dyDescent="0.4">
      <c r="A96" s="4">
        <f t="shared" si="2"/>
        <v>71</v>
      </c>
      <c r="B96" s="17">
        <v>60000</v>
      </c>
      <c r="D96" s="17">
        <v>60999</v>
      </c>
      <c r="F96" s="29">
        <f t="shared" si="8"/>
        <v>6.1602464098563948E-3</v>
      </c>
      <c r="H96" s="43"/>
      <c r="J96" s="30">
        <f t="shared" si="3"/>
        <v>0.35878828040334693</v>
      </c>
    </row>
    <row r="97" spans="1:10" x14ac:dyDescent="0.4">
      <c r="A97" s="4">
        <f t="shared" si="2"/>
        <v>72</v>
      </c>
      <c r="B97" s="17">
        <v>61000</v>
      </c>
      <c r="D97" s="17">
        <v>61999</v>
      </c>
      <c r="F97" s="29">
        <f t="shared" si="8"/>
        <v>6.1602464098563948E-3</v>
      </c>
      <c r="H97" s="43"/>
      <c r="J97" s="30">
        <f t="shared" si="3"/>
        <v>0.36494852681320333</v>
      </c>
    </row>
    <row r="98" spans="1:10" x14ac:dyDescent="0.4">
      <c r="A98" s="4">
        <f t="shared" si="2"/>
        <v>73</v>
      </c>
      <c r="B98" s="17">
        <v>62000</v>
      </c>
      <c r="D98" s="17">
        <v>62999</v>
      </c>
      <c r="F98" s="29">
        <f t="shared" si="8"/>
        <v>6.1602464098563948E-3</v>
      </c>
      <c r="H98" s="43"/>
      <c r="J98" s="30">
        <f t="shared" si="3"/>
        <v>0.37110877322305974</v>
      </c>
    </row>
    <row r="99" spans="1:10" x14ac:dyDescent="0.4">
      <c r="A99" s="4">
        <f t="shared" si="2"/>
        <v>74</v>
      </c>
      <c r="B99" s="17">
        <v>63000</v>
      </c>
      <c r="D99" s="17">
        <v>63999</v>
      </c>
      <c r="F99" s="29">
        <f t="shared" si="8"/>
        <v>6.1602464098563948E-3</v>
      </c>
      <c r="H99" s="43"/>
      <c r="J99" s="30">
        <f t="shared" si="3"/>
        <v>0.37726901963291615</v>
      </c>
    </row>
    <row r="100" spans="1:10" x14ac:dyDescent="0.4">
      <c r="A100" s="4">
        <f t="shared" si="2"/>
        <v>75</v>
      </c>
      <c r="B100" s="17">
        <v>64000</v>
      </c>
      <c r="D100" s="17">
        <v>64999</v>
      </c>
      <c r="F100" s="29">
        <f t="shared" si="8"/>
        <v>6.1602464098563948E-3</v>
      </c>
      <c r="H100" s="43"/>
      <c r="J100" s="30">
        <f t="shared" si="3"/>
        <v>0.38342926604277255</v>
      </c>
    </row>
    <row r="101" spans="1:10" x14ac:dyDescent="0.4">
      <c r="A101" s="4">
        <f t="shared" si="2"/>
        <v>76</v>
      </c>
      <c r="B101" s="17">
        <v>65000</v>
      </c>
      <c r="D101" s="17">
        <v>65999</v>
      </c>
      <c r="F101" s="29">
        <f t="shared" si="8"/>
        <v>6.1602464098563948E-3</v>
      </c>
      <c r="H101" s="43"/>
      <c r="J101" s="30">
        <f t="shared" si="3"/>
        <v>0.38958951245262896</v>
      </c>
    </row>
    <row r="102" spans="1:10" x14ac:dyDescent="0.4">
      <c r="A102" s="4">
        <f t="shared" ref="A102:A165" si="9">A101+1</f>
        <v>77</v>
      </c>
      <c r="B102" s="17">
        <v>66000</v>
      </c>
      <c r="D102" s="17">
        <v>66999</v>
      </c>
      <c r="F102" s="29">
        <f t="shared" si="8"/>
        <v>6.1602464098563948E-3</v>
      </c>
      <c r="H102" s="43"/>
      <c r="J102" s="30">
        <f t="shared" ref="J102:J165" si="10">J101+F102</f>
        <v>0.39574975886248537</v>
      </c>
    </row>
    <row r="103" spans="1:10" x14ac:dyDescent="0.4">
      <c r="A103" s="4">
        <f t="shared" si="9"/>
        <v>78</v>
      </c>
      <c r="B103" s="17">
        <v>67000</v>
      </c>
      <c r="D103" s="17">
        <v>67999</v>
      </c>
      <c r="F103" s="29">
        <f t="shared" si="8"/>
        <v>6.1602464098563948E-3</v>
      </c>
      <c r="H103" s="43"/>
      <c r="J103" s="30">
        <f t="shared" si="10"/>
        <v>0.40191000527234177</v>
      </c>
    </row>
    <row r="104" spans="1:10" x14ac:dyDescent="0.4">
      <c r="A104" s="4">
        <f t="shared" si="9"/>
        <v>79</v>
      </c>
      <c r="B104" s="17">
        <v>68000</v>
      </c>
      <c r="D104" s="17">
        <v>68999</v>
      </c>
      <c r="F104" s="29">
        <f t="shared" si="8"/>
        <v>6.1602464098563948E-3</v>
      </c>
      <c r="H104" s="43"/>
      <c r="J104" s="30">
        <f t="shared" si="10"/>
        <v>0.40807025168219818</v>
      </c>
    </row>
    <row r="105" spans="1:10" x14ac:dyDescent="0.4">
      <c r="A105" s="4">
        <f t="shared" si="9"/>
        <v>80</v>
      </c>
      <c r="B105" s="17">
        <v>69000</v>
      </c>
      <c r="D105" s="17">
        <v>69999</v>
      </c>
      <c r="F105" s="29">
        <f t="shared" si="8"/>
        <v>6.1602464098563948E-3</v>
      </c>
      <c r="H105" s="43"/>
      <c r="J105" s="30">
        <f t="shared" si="10"/>
        <v>0.41423049809205459</v>
      </c>
    </row>
    <row r="106" spans="1:10" x14ac:dyDescent="0.4">
      <c r="A106" s="4">
        <f t="shared" si="9"/>
        <v>81</v>
      </c>
      <c r="B106" s="17">
        <v>70000</v>
      </c>
      <c r="D106" s="17">
        <v>70999</v>
      </c>
      <c r="F106" s="29">
        <f t="shared" si="8"/>
        <v>6.1602464098563948E-3</v>
      </c>
      <c r="H106" s="43"/>
      <c r="J106" s="30">
        <f t="shared" si="10"/>
        <v>0.420390744501911</v>
      </c>
    </row>
    <row r="107" spans="1:10" x14ac:dyDescent="0.4">
      <c r="A107" s="4">
        <f t="shared" si="9"/>
        <v>82</v>
      </c>
      <c r="B107" s="17">
        <v>71000</v>
      </c>
      <c r="D107" s="17">
        <v>71999</v>
      </c>
      <c r="F107" s="29">
        <f t="shared" si="8"/>
        <v>6.1602464098563948E-3</v>
      </c>
      <c r="H107" s="43"/>
      <c r="J107" s="30">
        <f t="shared" si="10"/>
        <v>0.4265509909117674</v>
      </c>
    </row>
    <row r="108" spans="1:10" x14ac:dyDescent="0.4">
      <c r="A108" s="4">
        <f t="shared" si="9"/>
        <v>83</v>
      </c>
      <c r="B108" s="17">
        <v>72000</v>
      </c>
      <c r="D108" s="17">
        <v>72999</v>
      </c>
      <c r="F108" s="29">
        <f t="shared" si="8"/>
        <v>6.1602464098563948E-3</v>
      </c>
      <c r="H108" s="43"/>
      <c r="J108" s="30">
        <f t="shared" si="10"/>
        <v>0.43271123732162381</v>
      </c>
    </row>
    <row r="109" spans="1:10" x14ac:dyDescent="0.4">
      <c r="A109" s="4">
        <f t="shared" si="9"/>
        <v>84</v>
      </c>
      <c r="B109" s="17">
        <v>73000</v>
      </c>
      <c r="D109" s="17">
        <v>73999</v>
      </c>
      <c r="F109" s="29">
        <f t="shared" si="8"/>
        <v>6.1602464098563948E-3</v>
      </c>
      <c r="H109" s="43"/>
      <c r="J109" s="30">
        <f t="shared" si="10"/>
        <v>0.43887148373148022</v>
      </c>
    </row>
    <row r="110" spans="1:10" x14ac:dyDescent="0.4">
      <c r="A110" s="6">
        <f t="shared" si="9"/>
        <v>85</v>
      </c>
      <c r="B110" s="18">
        <v>74000</v>
      </c>
      <c r="D110" s="18">
        <v>74999</v>
      </c>
      <c r="F110" s="31">
        <f t="shared" si="8"/>
        <v>6.1602464098563948E-3</v>
      </c>
      <c r="H110" s="44"/>
      <c r="J110" s="32">
        <f t="shared" si="10"/>
        <v>0.44503173014133662</v>
      </c>
    </row>
    <row r="111" spans="1:10" x14ac:dyDescent="0.4">
      <c r="A111" s="4">
        <f t="shared" si="9"/>
        <v>86</v>
      </c>
      <c r="B111" s="17">
        <v>75000</v>
      </c>
      <c r="D111" s="17">
        <v>75999</v>
      </c>
      <c r="F111" s="29">
        <f>$F$21/($D$21-$B$21)*1000</f>
        <v>5.4002160086403456E-3</v>
      </c>
      <c r="H111" s="42">
        <f>SUM(F111:F135)</f>
        <v>0.13500540021600871</v>
      </c>
      <c r="J111" s="30">
        <f t="shared" si="10"/>
        <v>0.45043194614997695</v>
      </c>
    </row>
    <row r="112" spans="1:10" x14ac:dyDescent="0.4">
      <c r="A112" s="4">
        <f t="shared" si="9"/>
        <v>87</v>
      </c>
      <c r="B112" s="17">
        <v>76000</v>
      </c>
      <c r="D112" s="17">
        <v>76999</v>
      </c>
      <c r="F112" s="29">
        <f t="shared" ref="F112:F135" si="11">$F$21/($D$21-$B$21)*1000</f>
        <v>5.4002160086403456E-3</v>
      </c>
      <c r="H112" s="43"/>
      <c r="J112" s="30">
        <f t="shared" si="10"/>
        <v>0.45583216215861727</v>
      </c>
    </row>
    <row r="113" spans="1:10" x14ac:dyDescent="0.4">
      <c r="A113" s="4">
        <f t="shared" si="9"/>
        <v>88</v>
      </c>
      <c r="B113" s="17">
        <v>77000</v>
      </c>
      <c r="D113" s="17">
        <v>77999</v>
      </c>
      <c r="F113" s="29">
        <f t="shared" si="11"/>
        <v>5.4002160086403456E-3</v>
      </c>
      <c r="H113" s="43"/>
      <c r="J113" s="30">
        <f t="shared" si="10"/>
        <v>0.4612323781672576</v>
      </c>
    </row>
    <row r="114" spans="1:10" x14ac:dyDescent="0.4">
      <c r="A114" s="4">
        <f t="shared" si="9"/>
        <v>89</v>
      </c>
      <c r="B114" s="17">
        <v>78000</v>
      </c>
      <c r="D114" s="17">
        <v>78999</v>
      </c>
      <c r="F114" s="29">
        <f t="shared" si="11"/>
        <v>5.4002160086403456E-3</v>
      </c>
      <c r="H114" s="43"/>
      <c r="J114" s="30">
        <f t="shared" si="10"/>
        <v>0.46663259417589792</v>
      </c>
    </row>
    <row r="115" spans="1:10" x14ac:dyDescent="0.4">
      <c r="A115" s="4">
        <f t="shared" si="9"/>
        <v>90</v>
      </c>
      <c r="B115" s="17">
        <v>79000</v>
      </c>
      <c r="D115" s="17">
        <v>79999</v>
      </c>
      <c r="F115" s="29">
        <f t="shared" si="11"/>
        <v>5.4002160086403456E-3</v>
      </c>
      <c r="H115" s="43"/>
      <c r="J115" s="30">
        <f t="shared" si="10"/>
        <v>0.47203281018453824</v>
      </c>
    </row>
    <row r="116" spans="1:10" x14ac:dyDescent="0.4">
      <c r="A116" s="4">
        <f t="shared" si="9"/>
        <v>91</v>
      </c>
      <c r="B116" s="17">
        <v>80000</v>
      </c>
      <c r="D116" s="17">
        <v>80999</v>
      </c>
      <c r="F116" s="29">
        <f t="shared" si="11"/>
        <v>5.4002160086403456E-3</v>
      </c>
      <c r="H116" s="43"/>
      <c r="J116" s="30">
        <f t="shared" si="10"/>
        <v>0.47743302619317857</v>
      </c>
    </row>
    <row r="117" spans="1:10" x14ac:dyDescent="0.4">
      <c r="A117" s="4">
        <f t="shared" si="9"/>
        <v>92</v>
      </c>
      <c r="B117" s="17">
        <v>81000</v>
      </c>
      <c r="D117" s="17">
        <v>81999</v>
      </c>
      <c r="F117" s="29">
        <f t="shared" si="11"/>
        <v>5.4002160086403456E-3</v>
      </c>
      <c r="H117" s="43"/>
      <c r="J117" s="30">
        <f t="shared" si="10"/>
        <v>0.48283324220181889</v>
      </c>
    </row>
    <row r="118" spans="1:10" x14ac:dyDescent="0.4">
      <c r="A118" s="4">
        <f t="shared" si="9"/>
        <v>93</v>
      </c>
      <c r="B118" s="17">
        <v>82000</v>
      </c>
      <c r="D118" s="17">
        <v>82999</v>
      </c>
      <c r="F118" s="29">
        <f t="shared" si="11"/>
        <v>5.4002160086403456E-3</v>
      </c>
      <c r="H118" s="43"/>
      <c r="J118" s="30">
        <f t="shared" si="10"/>
        <v>0.48823345821045921</v>
      </c>
    </row>
    <row r="119" spans="1:10" x14ac:dyDescent="0.4">
      <c r="A119" s="4">
        <f t="shared" si="9"/>
        <v>94</v>
      </c>
      <c r="B119" s="17">
        <v>83000</v>
      </c>
      <c r="D119" s="17">
        <v>83999</v>
      </c>
      <c r="F119" s="29">
        <f t="shared" si="11"/>
        <v>5.4002160086403456E-3</v>
      </c>
      <c r="H119" s="43"/>
      <c r="J119" s="30">
        <f t="shared" si="10"/>
        <v>0.49363367421909954</v>
      </c>
    </row>
    <row r="120" spans="1:10" x14ac:dyDescent="0.4">
      <c r="A120" s="4">
        <f t="shared" si="9"/>
        <v>95</v>
      </c>
      <c r="B120" s="17">
        <v>84000</v>
      </c>
      <c r="D120" s="17">
        <v>84999</v>
      </c>
      <c r="F120" s="29">
        <f t="shared" si="11"/>
        <v>5.4002160086403456E-3</v>
      </c>
      <c r="H120" s="43"/>
      <c r="J120" s="30">
        <f t="shared" si="10"/>
        <v>0.49903389022773986</v>
      </c>
    </row>
    <row r="121" spans="1:10" x14ac:dyDescent="0.4">
      <c r="A121" s="4">
        <f t="shared" si="9"/>
        <v>96</v>
      </c>
      <c r="B121" s="17">
        <v>85000</v>
      </c>
      <c r="D121" s="17">
        <v>85999</v>
      </c>
      <c r="F121" s="29">
        <f t="shared" si="11"/>
        <v>5.4002160086403456E-3</v>
      </c>
      <c r="H121" s="43"/>
      <c r="J121" s="30">
        <f t="shared" si="10"/>
        <v>0.50443410623638019</v>
      </c>
    </row>
    <row r="122" spans="1:10" x14ac:dyDescent="0.4">
      <c r="A122" s="4">
        <f t="shared" si="9"/>
        <v>97</v>
      </c>
      <c r="B122" s="17">
        <v>86000</v>
      </c>
      <c r="D122" s="17">
        <v>86999</v>
      </c>
      <c r="F122" s="29">
        <f t="shared" si="11"/>
        <v>5.4002160086403456E-3</v>
      </c>
      <c r="H122" s="43"/>
      <c r="J122" s="30">
        <f t="shared" si="10"/>
        <v>0.50983432224502057</v>
      </c>
    </row>
    <row r="123" spans="1:10" x14ac:dyDescent="0.4">
      <c r="A123" s="4">
        <f t="shared" si="9"/>
        <v>98</v>
      </c>
      <c r="B123" s="17">
        <v>87000</v>
      </c>
      <c r="D123" s="17">
        <v>87999</v>
      </c>
      <c r="F123" s="29">
        <f t="shared" si="11"/>
        <v>5.4002160086403456E-3</v>
      </c>
      <c r="H123" s="43"/>
      <c r="J123" s="30">
        <f t="shared" si="10"/>
        <v>0.51523453825366095</v>
      </c>
    </row>
    <row r="124" spans="1:10" x14ac:dyDescent="0.4">
      <c r="A124" s="4">
        <f t="shared" si="9"/>
        <v>99</v>
      </c>
      <c r="B124" s="17">
        <v>88000</v>
      </c>
      <c r="D124" s="17">
        <v>88999</v>
      </c>
      <c r="F124" s="29">
        <f t="shared" si="11"/>
        <v>5.4002160086403456E-3</v>
      </c>
      <c r="H124" s="43"/>
      <c r="J124" s="30">
        <f t="shared" si="10"/>
        <v>0.52063475426230132</v>
      </c>
    </row>
    <row r="125" spans="1:10" x14ac:dyDescent="0.4">
      <c r="A125" s="4">
        <f t="shared" si="9"/>
        <v>100</v>
      </c>
      <c r="B125" s="17">
        <v>89000</v>
      </c>
      <c r="D125" s="17">
        <v>89999</v>
      </c>
      <c r="F125" s="29">
        <f t="shared" si="11"/>
        <v>5.4002160086403456E-3</v>
      </c>
      <c r="H125" s="43"/>
      <c r="J125" s="30">
        <f t="shared" si="10"/>
        <v>0.5260349702709417</v>
      </c>
    </row>
    <row r="126" spans="1:10" x14ac:dyDescent="0.4">
      <c r="A126" s="4">
        <f t="shared" si="9"/>
        <v>101</v>
      </c>
      <c r="B126" s="17">
        <v>90000</v>
      </c>
      <c r="D126" s="17">
        <v>90999</v>
      </c>
      <c r="F126" s="29">
        <f t="shared" si="11"/>
        <v>5.4002160086403456E-3</v>
      </c>
      <c r="H126" s="43"/>
      <c r="J126" s="30">
        <f t="shared" si="10"/>
        <v>0.53143518627958208</v>
      </c>
    </row>
    <row r="127" spans="1:10" x14ac:dyDescent="0.4">
      <c r="A127" s="4">
        <f t="shared" si="9"/>
        <v>102</v>
      </c>
      <c r="B127" s="17">
        <v>91000</v>
      </c>
      <c r="D127" s="17">
        <v>91999</v>
      </c>
      <c r="F127" s="29">
        <f t="shared" si="11"/>
        <v>5.4002160086403456E-3</v>
      </c>
      <c r="H127" s="43"/>
      <c r="J127" s="30">
        <f t="shared" si="10"/>
        <v>0.53683540228822246</v>
      </c>
    </row>
    <row r="128" spans="1:10" x14ac:dyDescent="0.4">
      <c r="A128" s="4">
        <f t="shared" si="9"/>
        <v>103</v>
      </c>
      <c r="B128" s="17">
        <v>92000</v>
      </c>
      <c r="D128" s="17">
        <v>92999</v>
      </c>
      <c r="F128" s="29">
        <f t="shared" si="11"/>
        <v>5.4002160086403456E-3</v>
      </c>
      <c r="H128" s="43"/>
      <c r="J128" s="30">
        <f t="shared" si="10"/>
        <v>0.54223561829686284</v>
      </c>
    </row>
    <row r="129" spans="1:10" x14ac:dyDescent="0.4">
      <c r="A129" s="4">
        <f t="shared" si="9"/>
        <v>104</v>
      </c>
      <c r="B129" s="17">
        <v>93000</v>
      </c>
      <c r="D129" s="17">
        <v>93999</v>
      </c>
      <c r="F129" s="29">
        <f t="shared" si="11"/>
        <v>5.4002160086403456E-3</v>
      </c>
      <c r="H129" s="43"/>
      <c r="J129" s="30">
        <f t="shared" si="10"/>
        <v>0.54763583430550322</v>
      </c>
    </row>
    <row r="130" spans="1:10" x14ac:dyDescent="0.4">
      <c r="A130" s="4">
        <f t="shared" si="9"/>
        <v>105</v>
      </c>
      <c r="B130" s="17">
        <v>94000</v>
      </c>
      <c r="D130" s="17">
        <v>94999</v>
      </c>
      <c r="F130" s="29">
        <f t="shared" si="11"/>
        <v>5.4002160086403456E-3</v>
      </c>
      <c r="H130" s="43"/>
      <c r="J130" s="30">
        <f t="shared" si="10"/>
        <v>0.5530360503141436</v>
      </c>
    </row>
    <row r="131" spans="1:10" x14ac:dyDescent="0.4">
      <c r="A131" s="4">
        <f t="shared" si="9"/>
        <v>106</v>
      </c>
      <c r="B131" s="17">
        <v>95000</v>
      </c>
      <c r="D131" s="17">
        <v>95999</v>
      </c>
      <c r="F131" s="29">
        <f t="shared" si="11"/>
        <v>5.4002160086403456E-3</v>
      </c>
      <c r="H131" s="43"/>
      <c r="J131" s="30">
        <f t="shared" si="10"/>
        <v>0.55843626632278398</v>
      </c>
    </row>
    <row r="132" spans="1:10" x14ac:dyDescent="0.4">
      <c r="A132" s="4">
        <f t="shared" si="9"/>
        <v>107</v>
      </c>
      <c r="B132" s="17">
        <v>96000</v>
      </c>
      <c r="D132" s="17">
        <v>96999</v>
      </c>
      <c r="F132" s="29">
        <f t="shared" si="11"/>
        <v>5.4002160086403456E-3</v>
      </c>
      <c r="H132" s="43"/>
      <c r="J132" s="30">
        <f t="shared" si="10"/>
        <v>0.56383648233142436</v>
      </c>
    </row>
    <row r="133" spans="1:10" x14ac:dyDescent="0.4">
      <c r="A133" s="4">
        <f t="shared" si="9"/>
        <v>108</v>
      </c>
      <c r="B133" s="17">
        <v>97000</v>
      </c>
      <c r="D133" s="17">
        <v>97999</v>
      </c>
      <c r="F133" s="29">
        <f t="shared" si="11"/>
        <v>5.4002160086403456E-3</v>
      </c>
      <c r="H133" s="43"/>
      <c r="J133" s="30">
        <f t="shared" si="10"/>
        <v>0.56923669834006474</v>
      </c>
    </row>
    <row r="134" spans="1:10" x14ac:dyDescent="0.4">
      <c r="A134" s="4">
        <f t="shared" si="9"/>
        <v>109</v>
      </c>
      <c r="B134" s="17">
        <v>98000</v>
      </c>
      <c r="D134" s="17">
        <v>98999</v>
      </c>
      <c r="F134" s="29">
        <f t="shared" si="11"/>
        <v>5.4002160086403456E-3</v>
      </c>
      <c r="H134" s="43"/>
      <c r="J134" s="30">
        <f t="shared" si="10"/>
        <v>0.57463691434870512</v>
      </c>
    </row>
    <row r="135" spans="1:10" x14ac:dyDescent="0.4">
      <c r="A135" s="6">
        <f t="shared" si="9"/>
        <v>110</v>
      </c>
      <c r="B135" s="18">
        <v>99000</v>
      </c>
      <c r="D135" s="18">
        <v>99999</v>
      </c>
      <c r="F135" s="31">
        <f t="shared" si="11"/>
        <v>5.4002160086403456E-3</v>
      </c>
      <c r="H135" s="44"/>
      <c r="J135" s="32">
        <f t="shared" si="10"/>
        <v>0.5800371303573455</v>
      </c>
    </row>
    <row r="136" spans="1:10" x14ac:dyDescent="0.4">
      <c r="A136" s="4">
        <f t="shared" si="9"/>
        <v>111</v>
      </c>
      <c r="B136" s="17">
        <v>100000</v>
      </c>
      <c r="D136" s="17">
        <v>100999</v>
      </c>
      <c r="F136" s="29">
        <f>$F$22/($D$22-$B$22)*1000</f>
        <v>3.7400748014960301E-3</v>
      </c>
      <c r="H136" s="42">
        <f>SUM(F136:F185)</f>
        <v>0.18700374007480136</v>
      </c>
      <c r="J136" s="30">
        <f t="shared" si="10"/>
        <v>0.58377720515884157</v>
      </c>
    </row>
    <row r="137" spans="1:10" x14ac:dyDescent="0.4">
      <c r="A137" s="4">
        <f t="shared" si="9"/>
        <v>112</v>
      </c>
      <c r="B137" s="17">
        <v>101000</v>
      </c>
      <c r="D137" s="17">
        <v>101999</v>
      </c>
      <c r="F137" s="29">
        <f t="shared" ref="F137:F185" si="12">$F$22/($D$22-$B$22)*1000</f>
        <v>3.7400748014960301E-3</v>
      </c>
      <c r="H137" s="43"/>
      <c r="J137" s="30">
        <f t="shared" si="10"/>
        <v>0.58751727996033765</v>
      </c>
    </row>
    <row r="138" spans="1:10" x14ac:dyDescent="0.4">
      <c r="A138" s="4">
        <f t="shared" si="9"/>
        <v>113</v>
      </c>
      <c r="B138" s="17">
        <v>102000</v>
      </c>
      <c r="D138" s="17">
        <v>102999</v>
      </c>
      <c r="F138" s="29">
        <f t="shared" si="12"/>
        <v>3.7400748014960301E-3</v>
      </c>
      <c r="H138" s="43"/>
      <c r="J138" s="30">
        <f t="shared" si="10"/>
        <v>0.59125735476183372</v>
      </c>
    </row>
    <row r="139" spans="1:10" x14ac:dyDescent="0.4">
      <c r="A139" s="4">
        <f t="shared" si="9"/>
        <v>114</v>
      </c>
      <c r="B139" s="17">
        <v>103000</v>
      </c>
      <c r="D139" s="17">
        <v>103999</v>
      </c>
      <c r="F139" s="29">
        <f t="shared" si="12"/>
        <v>3.7400748014960301E-3</v>
      </c>
      <c r="H139" s="43"/>
      <c r="J139" s="30">
        <f t="shared" si="10"/>
        <v>0.59499742956332979</v>
      </c>
    </row>
    <row r="140" spans="1:10" x14ac:dyDescent="0.4">
      <c r="A140" s="4">
        <f t="shared" si="9"/>
        <v>115</v>
      </c>
      <c r="B140" s="17">
        <v>104000</v>
      </c>
      <c r="D140" s="17">
        <v>104999</v>
      </c>
      <c r="F140" s="29">
        <f t="shared" si="12"/>
        <v>3.7400748014960301E-3</v>
      </c>
      <c r="H140" s="43"/>
      <c r="J140" s="30">
        <f t="shared" si="10"/>
        <v>0.59873750436482587</v>
      </c>
    </row>
    <row r="141" spans="1:10" x14ac:dyDescent="0.4">
      <c r="A141" s="4">
        <f t="shared" si="9"/>
        <v>116</v>
      </c>
      <c r="B141" s="17">
        <v>105000</v>
      </c>
      <c r="D141" s="17">
        <v>105999</v>
      </c>
      <c r="F141" s="29">
        <f t="shared" si="12"/>
        <v>3.7400748014960301E-3</v>
      </c>
      <c r="H141" s="43"/>
      <c r="J141" s="30">
        <f t="shared" si="10"/>
        <v>0.60247757916632194</v>
      </c>
    </row>
    <row r="142" spans="1:10" x14ac:dyDescent="0.4">
      <c r="A142" s="4">
        <f t="shared" si="9"/>
        <v>117</v>
      </c>
      <c r="B142" s="17">
        <v>106000</v>
      </c>
      <c r="D142" s="17">
        <v>106999</v>
      </c>
      <c r="F142" s="29">
        <f t="shared" si="12"/>
        <v>3.7400748014960301E-3</v>
      </c>
      <c r="H142" s="43"/>
      <c r="J142" s="30">
        <f t="shared" si="10"/>
        <v>0.60621765396781802</v>
      </c>
    </row>
    <row r="143" spans="1:10" x14ac:dyDescent="0.4">
      <c r="A143" s="4">
        <f t="shared" si="9"/>
        <v>118</v>
      </c>
      <c r="B143" s="17">
        <v>107000</v>
      </c>
      <c r="D143" s="17">
        <v>107999</v>
      </c>
      <c r="F143" s="29">
        <f t="shared" si="12"/>
        <v>3.7400748014960301E-3</v>
      </c>
      <c r="H143" s="43"/>
      <c r="J143" s="30">
        <f t="shared" si="10"/>
        <v>0.60995772876931409</v>
      </c>
    </row>
    <row r="144" spans="1:10" x14ac:dyDescent="0.4">
      <c r="A144" s="4">
        <f t="shared" si="9"/>
        <v>119</v>
      </c>
      <c r="B144" s="17">
        <v>108000</v>
      </c>
      <c r="D144" s="17">
        <v>108999</v>
      </c>
      <c r="F144" s="29">
        <f t="shared" si="12"/>
        <v>3.7400748014960301E-3</v>
      </c>
      <c r="H144" s="43"/>
      <c r="J144" s="30">
        <f t="shared" si="10"/>
        <v>0.61369780357081016</v>
      </c>
    </row>
    <row r="145" spans="1:10" x14ac:dyDescent="0.4">
      <c r="A145" s="4">
        <f t="shared" si="9"/>
        <v>120</v>
      </c>
      <c r="B145" s="17">
        <v>109000</v>
      </c>
      <c r="D145" s="17">
        <v>109999</v>
      </c>
      <c r="F145" s="29">
        <f t="shared" si="12"/>
        <v>3.7400748014960301E-3</v>
      </c>
      <c r="H145" s="43"/>
      <c r="J145" s="30">
        <f t="shared" si="10"/>
        <v>0.61743787837230624</v>
      </c>
    </row>
    <row r="146" spans="1:10" x14ac:dyDescent="0.4">
      <c r="A146" s="4">
        <f t="shared" si="9"/>
        <v>121</v>
      </c>
      <c r="B146" s="17">
        <v>110000</v>
      </c>
      <c r="D146" s="17">
        <v>110999</v>
      </c>
      <c r="F146" s="29">
        <f t="shared" si="12"/>
        <v>3.7400748014960301E-3</v>
      </c>
      <c r="H146" s="43"/>
      <c r="J146" s="30">
        <f t="shared" si="10"/>
        <v>0.62117795317380231</v>
      </c>
    </row>
    <row r="147" spans="1:10" x14ac:dyDescent="0.4">
      <c r="A147" s="4">
        <f t="shared" si="9"/>
        <v>122</v>
      </c>
      <c r="B147" s="17">
        <v>111000</v>
      </c>
      <c r="D147" s="17">
        <v>111999</v>
      </c>
      <c r="F147" s="29">
        <f t="shared" si="12"/>
        <v>3.7400748014960301E-3</v>
      </c>
      <c r="H147" s="43"/>
      <c r="J147" s="30">
        <f t="shared" si="10"/>
        <v>0.62491802797529838</v>
      </c>
    </row>
    <row r="148" spans="1:10" x14ac:dyDescent="0.4">
      <c r="A148" s="4">
        <f t="shared" si="9"/>
        <v>123</v>
      </c>
      <c r="B148" s="17">
        <v>112000</v>
      </c>
      <c r="D148" s="17">
        <v>112999</v>
      </c>
      <c r="F148" s="29">
        <f t="shared" si="12"/>
        <v>3.7400748014960301E-3</v>
      </c>
      <c r="H148" s="43"/>
      <c r="J148" s="30">
        <f t="shared" si="10"/>
        <v>0.62865810277679446</v>
      </c>
    </row>
    <row r="149" spans="1:10" x14ac:dyDescent="0.4">
      <c r="A149" s="4">
        <f t="shared" si="9"/>
        <v>124</v>
      </c>
      <c r="B149" s="17">
        <v>113000</v>
      </c>
      <c r="D149" s="17">
        <v>113999</v>
      </c>
      <c r="F149" s="29">
        <f t="shared" si="12"/>
        <v>3.7400748014960301E-3</v>
      </c>
      <c r="H149" s="43"/>
      <c r="J149" s="30">
        <f t="shared" si="10"/>
        <v>0.63239817757829053</v>
      </c>
    </row>
    <row r="150" spans="1:10" x14ac:dyDescent="0.4">
      <c r="A150" s="4">
        <f t="shared" si="9"/>
        <v>125</v>
      </c>
      <c r="B150" s="17">
        <v>114000</v>
      </c>
      <c r="D150" s="17">
        <v>114999</v>
      </c>
      <c r="F150" s="29">
        <f t="shared" si="12"/>
        <v>3.7400748014960301E-3</v>
      </c>
      <c r="H150" s="43"/>
      <c r="J150" s="30">
        <f t="shared" si="10"/>
        <v>0.63613825237978661</v>
      </c>
    </row>
    <row r="151" spans="1:10" x14ac:dyDescent="0.4">
      <c r="A151" s="4">
        <f t="shared" si="9"/>
        <v>126</v>
      </c>
      <c r="B151" s="17">
        <v>115000</v>
      </c>
      <c r="D151" s="17">
        <v>115999</v>
      </c>
      <c r="F151" s="29">
        <f t="shared" si="12"/>
        <v>3.7400748014960301E-3</v>
      </c>
      <c r="H151" s="43"/>
      <c r="J151" s="30">
        <f t="shared" si="10"/>
        <v>0.63987832718128268</v>
      </c>
    </row>
    <row r="152" spans="1:10" x14ac:dyDescent="0.4">
      <c r="A152" s="4">
        <f t="shared" si="9"/>
        <v>127</v>
      </c>
      <c r="B152" s="17">
        <v>116000</v>
      </c>
      <c r="D152" s="17">
        <v>116999</v>
      </c>
      <c r="F152" s="29">
        <f t="shared" si="12"/>
        <v>3.7400748014960301E-3</v>
      </c>
      <c r="H152" s="43"/>
      <c r="J152" s="30">
        <f t="shared" si="10"/>
        <v>0.64361840198277875</v>
      </c>
    </row>
    <row r="153" spans="1:10" x14ac:dyDescent="0.4">
      <c r="A153" s="4">
        <f t="shared" si="9"/>
        <v>128</v>
      </c>
      <c r="B153" s="17">
        <v>117000</v>
      </c>
      <c r="D153" s="17">
        <v>117999</v>
      </c>
      <c r="F153" s="29">
        <f t="shared" si="12"/>
        <v>3.7400748014960301E-3</v>
      </c>
      <c r="H153" s="43"/>
      <c r="J153" s="30">
        <f t="shared" si="10"/>
        <v>0.64735847678427483</v>
      </c>
    </row>
    <row r="154" spans="1:10" x14ac:dyDescent="0.4">
      <c r="A154" s="4">
        <f t="shared" si="9"/>
        <v>129</v>
      </c>
      <c r="B154" s="17">
        <v>118000</v>
      </c>
      <c r="D154" s="17">
        <v>118999</v>
      </c>
      <c r="F154" s="29">
        <f t="shared" si="12"/>
        <v>3.7400748014960301E-3</v>
      </c>
      <c r="H154" s="43"/>
      <c r="J154" s="30">
        <f t="shared" si="10"/>
        <v>0.6510985515857709</v>
      </c>
    </row>
    <row r="155" spans="1:10" x14ac:dyDescent="0.4">
      <c r="A155" s="4">
        <f t="shared" si="9"/>
        <v>130</v>
      </c>
      <c r="B155" s="17">
        <v>119000</v>
      </c>
      <c r="D155" s="17">
        <v>119999</v>
      </c>
      <c r="F155" s="29">
        <f t="shared" si="12"/>
        <v>3.7400748014960301E-3</v>
      </c>
      <c r="H155" s="43"/>
      <c r="J155" s="30">
        <f t="shared" si="10"/>
        <v>0.65483862638726698</v>
      </c>
    </row>
    <row r="156" spans="1:10" x14ac:dyDescent="0.4">
      <c r="A156" s="4">
        <f t="shared" si="9"/>
        <v>131</v>
      </c>
      <c r="B156" s="17">
        <v>120000</v>
      </c>
      <c r="D156" s="17">
        <v>120999</v>
      </c>
      <c r="F156" s="29">
        <f t="shared" si="12"/>
        <v>3.7400748014960301E-3</v>
      </c>
      <c r="H156" s="43"/>
      <c r="J156" s="30">
        <f t="shared" si="10"/>
        <v>0.65857870118876305</v>
      </c>
    </row>
    <row r="157" spans="1:10" x14ac:dyDescent="0.4">
      <c r="A157" s="4">
        <f t="shared" si="9"/>
        <v>132</v>
      </c>
      <c r="B157" s="17">
        <v>121000</v>
      </c>
      <c r="D157" s="17">
        <v>121999</v>
      </c>
      <c r="F157" s="29">
        <f t="shared" si="12"/>
        <v>3.7400748014960301E-3</v>
      </c>
      <c r="H157" s="43"/>
      <c r="J157" s="30">
        <f t="shared" si="10"/>
        <v>0.66231877599025912</v>
      </c>
    </row>
    <row r="158" spans="1:10" x14ac:dyDescent="0.4">
      <c r="A158" s="4">
        <f t="shared" si="9"/>
        <v>133</v>
      </c>
      <c r="B158" s="17">
        <v>122000</v>
      </c>
      <c r="D158" s="17">
        <v>122999</v>
      </c>
      <c r="F158" s="29">
        <f t="shared" si="12"/>
        <v>3.7400748014960301E-3</v>
      </c>
      <c r="H158" s="43"/>
      <c r="J158" s="30">
        <f t="shared" si="10"/>
        <v>0.6660588507917552</v>
      </c>
    </row>
    <row r="159" spans="1:10" x14ac:dyDescent="0.4">
      <c r="A159" s="4">
        <f t="shared" si="9"/>
        <v>134</v>
      </c>
      <c r="B159" s="17">
        <v>123000</v>
      </c>
      <c r="D159" s="17">
        <v>123999</v>
      </c>
      <c r="F159" s="29">
        <f t="shared" si="12"/>
        <v>3.7400748014960301E-3</v>
      </c>
      <c r="H159" s="43"/>
      <c r="J159" s="30">
        <f t="shared" si="10"/>
        <v>0.66979892559325127</v>
      </c>
    </row>
    <row r="160" spans="1:10" x14ac:dyDescent="0.4">
      <c r="A160" s="4">
        <f t="shared" si="9"/>
        <v>135</v>
      </c>
      <c r="B160" s="17">
        <v>124000</v>
      </c>
      <c r="D160" s="17">
        <v>124999</v>
      </c>
      <c r="F160" s="29">
        <f t="shared" si="12"/>
        <v>3.7400748014960301E-3</v>
      </c>
      <c r="H160" s="43"/>
      <c r="J160" s="30">
        <f t="shared" si="10"/>
        <v>0.67353900039474734</v>
      </c>
    </row>
    <row r="161" spans="1:10" x14ac:dyDescent="0.4">
      <c r="A161" s="4">
        <f t="shared" si="9"/>
        <v>136</v>
      </c>
      <c r="B161" s="17">
        <v>125000</v>
      </c>
      <c r="D161" s="17">
        <v>125999</v>
      </c>
      <c r="F161" s="29">
        <f t="shared" si="12"/>
        <v>3.7400748014960301E-3</v>
      </c>
      <c r="H161" s="43"/>
      <c r="J161" s="30">
        <f t="shared" si="10"/>
        <v>0.67727907519624342</v>
      </c>
    </row>
    <row r="162" spans="1:10" x14ac:dyDescent="0.4">
      <c r="A162" s="4">
        <f t="shared" si="9"/>
        <v>137</v>
      </c>
      <c r="B162" s="17">
        <v>126000</v>
      </c>
      <c r="D162" s="17">
        <v>126999</v>
      </c>
      <c r="F162" s="29">
        <f t="shared" si="12"/>
        <v>3.7400748014960301E-3</v>
      </c>
      <c r="H162" s="43"/>
      <c r="J162" s="30">
        <f t="shared" si="10"/>
        <v>0.68101914999773949</v>
      </c>
    </row>
    <row r="163" spans="1:10" x14ac:dyDescent="0.4">
      <c r="A163" s="4">
        <f t="shared" si="9"/>
        <v>138</v>
      </c>
      <c r="B163" s="17">
        <v>127000</v>
      </c>
      <c r="D163" s="17">
        <v>127999</v>
      </c>
      <c r="F163" s="29">
        <f t="shared" si="12"/>
        <v>3.7400748014960301E-3</v>
      </c>
      <c r="H163" s="43"/>
      <c r="J163" s="30">
        <f t="shared" si="10"/>
        <v>0.68475922479923557</v>
      </c>
    </row>
    <row r="164" spans="1:10" x14ac:dyDescent="0.4">
      <c r="A164" s="4">
        <f t="shared" si="9"/>
        <v>139</v>
      </c>
      <c r="B164" s="17">
        <v>128000</v>
      </c>
      <c r="D164" s="17">
        <v>128999</v>
      </c>
      <c r="F164" s="29">
        <f t="shared" si="12"/>
        <v>3.7400748014960301E-3</v>
      </c>
      <c r="H164" s="43"/>
      <c r="J164" s="30">
        <f t="shared" si="10"/>
        <v>0.68849929960073164</v>
      </c>
    </row>
    <row r="165" spans="1:10" x14ac:dyDescent="0.4">
      <c r="A165" s="4">
        <f t="shared" si="9"/>
        <v>140</v>
      </c>
      <c r="B165" s="17">
        <v>129000</v>
      </c>
      <c r="D165" s="17">
        <v>129999</v>
      </c>
      <c r="F165" s="29">
        <f t="shared" si="12"/>
        <v>3.7400748014960301E-3</v>
      </c>
      <c r="H165" s="43"/>
      <c r="J165" s="30">
        <f t="shared" si="10"/>
        <v>0.69223937440222771</v>
      </c>
    </row>
    <row r="166" spans="1:10" x14ac:dyDescent="0.4">
      <c r="A166" s="4">
        <f t="shared" ref="A166:A229" si="13">A165+1</f>
        <v>141</v>
      </c>
      <c r="B166" s="17">
        <v>130000</v>
      </c>
      <c r="D166" s="17">
        <v>130999</v>
      </c>
      <c r="F166" s="29">
        <f t="shared" si="12"/>
        <v>3.7400748014960301E-3</v>
      </c>
      <c r="H166" s="43"/>
      <c r="J166" s="30">
        <f t="shared" ref="J166:J229" si="14">J165+F166</f>
        <v>0.69597944920372379</v>
      </c>
    </row>
    <row r="167" spans="1:10" x14ac:dyDescent="0.4">
      <c r="A167" s="4">
        <f t="shared" si="13"/>
        <v>142</v>
      </c>
      <c r="B167" s="17">
        <v>131000</v>
      </c>
      <c r="D167" s="17">
        <v>131999</v>
      </c>
      <c r="F167" s="29">
        <f t="shared" si="12"/>
        <v>3.7400748014960301E-3</v>
      </c>
      <c r="H167" s="43"/>
      <c r="J167" s="30">
        <f t="shared" si="14"/>
        <v>0.69971952400521986</v>
      </c>
    </row>
    <row r="168" spans="1:10" x14ac:dyDescent="0.4">
      <c r="A168" s="4">
        <f t="shared" si="13"/>
        <v>143</v>
      </c>
      <c r="B168" s="17">
        <v>132000</v>
      </c>
      <c r="D168" s="17">
        <v>132999</v>
      </c>
      <c r="F168" s="29">
        <f t="shared" si="12"/>
        <v>3.7400748014960301E-3</v>
      </c>
      <c r="H168" s="43"/>
      <c r="J168" s="30">
        <f t="shared" si="14"/>
        <v>0.70345959880671594</v>
      </c>
    </row>
    <row r="169" spans="1:10" x14ac:dyDescent="0.4">
      <c r="A169" s="4">
        <f t="shared" si="13"/>
        <v>144</v>
      </c>
      <c r="B169" s="17">
        <v>133000</v>
      </c>
      <c r="D169" s="17">
        <v>133999</v>
      </c>
      <c r="F169" s="29">
        <f t="shared" si="12"/>
        <v>3.7400748014960301E-3</v>
      </c>
      <c r="H169" s="43"/>
      <c r="J169" s="30">
        <f t="shared" si="14"/>
        <v>0.70719967360821201</v>
      </c>
    </row>
    <row r="170" spans="1:10" x14ac:dyDescent="0.4">
      <c r="A170" s="4">
        <f t="shared" si="13"/>
        <v>145</v>
      </c>
      <c r="B170" s="17">
        <v>134000</v>
      </c>
      <c r="D170" s="17">
        <v>134999</v>
      </c>
      <c r="F170" s="29">
        <f t="shared" si="12"/>
        <v>3.7400748014960301E-3</v>
      </c>
      <c r="H170" s="43"/>
      <c r="J170" s="30">
        <f t="shared" si="14"/>
        <v>0.71093974840970808</v>
      </c>
    </row>
    <row r="171" spans="1:10" x14ac:dyDescent="0.4">
      <c r="A171" s="4">
        <f t="shared" si="13"/>
        <v>146</v>
      </c>
      <c r="B171" s="17">
        <v>135000</v>
      </c>
      <c r="D171" s="17">
        <v>135999</v>
      </c>
      <c r="F171" s="29">
        <f t="shared" si="12"/>
        <v>3.7400748014960301E-3</v>
      </c>
      <c r="H171" s="43"/>
      <c r="J171" s="30">
        <f t="shared" si="14"/>
        <v>0.71467982321120416</v>
      </c>
    </row>
    <row r="172" spans="1:10" x14ac:dyDescent="0.4">
      <c r="A172" s="4">
        <f t="shared" si="13"/>
        <v>147</v>
      </c>
      <c r="B172" s="17">
        <v>136000</v>
      </c>
      <c r="D172" s="17">
        <v>136999</v>
      </c>
      <c r="F172" s="29">
        <f t="shared" si="12"/>
        <v>3.7400748014960301E-3</v>
      </c>
      <c r="H172" s="43"/>
      <c r="J172" s="30">
        <f t="shared" si="14"/>
        <v>0.71841989801270023</v>
      </c>
    </row>
    <row r="173" spans="1:10" x14ac:dyDescent="0.4">
      <c r="A173" s="4">
        <f t="shared" si="13"/>
        <v>148</v>
      </c>
      <c r="B173" s="17">
        <v>137000</v>
      </c>
      <c r="D173" s="17">
        <v>137999</v>
      </c>
      <c r="F173" s="29">
        <f t="shared" si="12"/>
        <v>3.7400748014960301E-3</v>
      </c>
      <c r="H173" s="43"/>
      <c r="J173" s="30">
        <f t="shared" si="14"/>
        <v>0.7221599728141963</v>
      </c>
    </row>
    <row r="174" spans="1:10" x14ac:dyDescent="0.4">
      <c r="A174" s="4">
        <f t="shared" si="13"/>
        <v>149</v>
      </c>
      <c r="B174" s="17">
        <v>138000</v>
      </c>
      <c r="D174" s="17">
        <v>138999</v>
      </c>
      <c r="F174" s="29">
        <f t="shared" si="12"/>
        <v>3.7400748014960301E-3</v>
      </c>
      <c r="H174" s="43"/>
      <c r="J174" s="30">
        <f t="shared" si="14"/>
        <v>0.72590004761569238</v>
      </c>
    </row>
    <row r="175" spans="1:10" x14ac:dyDescent="0.4">
      <c r="A175" s="4">
        <f t="shared" si="13"/>
        <v>150</v>
      </c>
      <c r="B175" s="17">
        <v>139000</v>
      </c>
      <c r="D175" s="17">
        <v>139999</v>
      </c>
      <c r="F175" s="29">
        <f t="shared" si="12"/>
        <v>3.7400748014960301E-3</v>
      </c>
      <c r="H175" s="43"/>
      <c r="J175" s="30">
        <f t="shared" si="14"/>
        <v>0.72964012241718845</v>
      </c>
    </row>
    <row r="176" spans="1:10" x14ac:dyDescent="0.4">
      <c r="A176" s="4">
        <f t="shared" si="13"/>
        <v>151</v>
      </c>
      <c r="B176" s="17">
        <v>140000</v>
      </c>
      <c r="D176" s="17">
        <v>140999</v>
      </c>
      <c r="F176" s="29">
        <f t="shared" si="12"/>
        <v>3.7400748014960301E-3</v>
      </c>
      <c r="H176" s="43"/>
      <c r="J176" s="30">
        <f t="shared" si="14"/>
        <v>0.73338019721868453</v>
      </c>
    </row>
    <row r="177" spans="1:10" x14ac:dyDescent="0.4">
      <c r="A177" s="4">
        <f t="shared" si="13"/>
        <v>152</v>
      </c>
      <c r="B177" s="17">
        <v>141000</v>
      </c>
      <c r="D177" s="17">
        <v>141999</v>
      </c>
      <c r="F177" s="29">
        <f t="shared" si="12"/>
        <v>3.7400748014960301E-3</v>
      </c>
      <c r="H177" s="43"/>
      <c r="J177" s="30">
        <f t="shared" si="14"/>
        <v>0.7371202720201806</v>
      </c>
    </row>
    <row r="178" spans="1:10" x14ac:dyDescent="0.4">
      <c r="A178" s="4">
        <f t="shared" si="13"/>
        <v>153</v>
      </c>
      <c r="B178" s="17">
        <v>142000</v>
      </c>
      <c r="D178" s="17">
        <v>142999</v>
      </c>
      <c r="F178" s="29">
        <f t="shared" si="12"/>
        <v>3.7400748014960301E-3</v>
      </c>
      <c r="H178" s="43"/>
      <c r="J178" s="30">
        <f t="shared" si="14"/>
        <v>0.74086034682167667</v>
      </c>
    </row>
    <row r="179" spans="1:10" x14ac:dyDescent="0.4">
      <c r="A179" s="4">
        <f t="shared" si="13"/>
        <v>154</v>
      </c>
      <c r="B179" s="17">
        <v>143000</v>
      </c>
      <c r="D179" s="17">
        <v>143999</v>
      </c>
      <c r="F179" s="29">
        <f t="shared" si="12"/>
        <v>3.7400748014960301E-3</v>
      </c>
      <c r="H179" s="43"/>
      <c r="J179" s="30">
        <f t="shared" si="14"/>
        <v>0.74460042162317275</v>
      </c>
    </row>
    <row r="180" spans="1:10" x14ac:dyDescent="0.4">
      <c r="A180" s="4">
        <f t="shared" si="13"/>
        <v>155</v>
      </c>
      <c r="B180" s="17">
        <v>144000</v>
      </c>
      <c r="D180" s="17">
        <v>144999</v>
      </c>
      <c r="F180" s="29">
        <f t="shared" si="12"/>
        <v>3.7400748014960301E-3</v>
      </c>
      <c r="H180" s="43"/>
      <c r="J180" s="30">
        <f t="shared" si="14"/>
        <v>0.74834049642466882</v>
      </c>
    </row>
    <row r="181" spans="1:10" x14ac:dyDescent="0.4">
      <c r="A181" s="4">
        <f t="shared" si="13"/>
        <v>156</v>
      </c>
      <c r="B181" s="17">
        <v>145000</v>
      </c>
      <c r="D181" s="17">
        <v>145999</v>
      </c>
      <c r="F181" s="29">
        <f t="shared" si="12"/>
        <v>3.7400748014960301E-3</v>
      </c>
      <c r="H181" s="43"/>
      <c r="J181" s="30">
        <f t="shared" si="14"/>
        <v>0.7520805712261649</v>
      </c>
    </row>
    <row r="182" spans="1:10" x14ac:dyDescent="0.4">
      <c r="A182" s="4">
        <f t="shared" si="13"/>
        <v>157</v>
      </c>
      <c r="B182" s="17">
        <v>146000</v>
      </c>
      <c r="D182" s="17">
        <v>146999</v>
      </c>
      <c r="F182" s="29">
        <f t="shared" si="12"/>
        <v>3.7400748014960301E-3</v>
      </c>
      <c r="H182" s="43"/>
      <c r="J182" s="30">
        <f t="shared" si="14"/>
        <v>0.75582064602766097</v>
      </c>
    </row>
    <row r="183" spans="1:10" x14ac:dyDescent="0.4">
      <c r="A183" s="4">
        <f t="shared" si="13"/>
        <v>158</v>
      </c>
      <c r="B183" s="17">
        <v>147000</v>
      </c>
      <c r="D183" s="17">
        <v>147999</v>
      </c>
      <c r="F183" s="29">
        <f t="shared" si="12"/>
        <v>3.7400748014960301E-3</v>
      </c>
      <c r="H183" s="43"/>
      <c r="J183" s="30">
        <f t="shared" si="14"/>
        <v>0.75956072082915704</v>
      </c>
    </row>
    <row r="184" spans="1:10" x14ac:dyDescent="0.4">
      <c r="A184" s="4">
        <f t="shared" si="13"/>
        <v>159</v>
      </c>
      <c r="B184" s="17">
        <v>148000</v>
      </c>
      <c r="D184" s="17">
        <v>148999</v>
      </c>
      <c r="F184" s="29">
        <f t="shared" si="12"/>
        <v>3.7400748014960301E-3</v>
      </c>
      <c r="H184" s="43"/>
      <c r="J184" s="30">
        <f t="shared" si="14"/>
        <v>0.76330079563065312</v>
      </c>
    </row>
    <row r="185" spans="1:10" x14ac:dyDescent="0.4">
      <c r="A185" s="6">
        <f t="shared" si="13"/>
        <v>160</v>
      </c>
      <c r="B185" s="18">
        <v>149000</v>
      </c>
      <c r="D185" s="18">
        <v>149999</v>
      </c>
      <c r="F185" s="31">
        <f t="shared" si="12"/>
        <v>3.7400748014960301E-3</v>
      </c>
      <c r="H185" s="44"/>
      <c r="J185" s="32">
        <f t="shared" si="14"/>
        <v>0.76704087043214919</v>
      </c>
    </row>
    <row r="186" spans="1:10" x14ac:dyDescent="0.4">
      <c r="A186" s="4">
        <f t="shared" si="13"/>
        <v>161</v>
      </c>
      <c r="B186" s="17">
        <v>150000</v>
      </c>
      <c r="D186" s="17">
        <v>150999</v>
      </c>
      <c r="F186" s="29">
        <f>$F$23/($D$23-$B$23)*1000</f>
        <v>2.0400408008160158E-3</v>
      </c>
      <c r="H186" s="42">
        <f>SUM(F186:F235)</f>
        <v>0.10200204004080086</v>
      </c>
      <c r="J186" s="30">
        <f t="shared" si="14"/>
        <v>0.76908091123296518</v>
      </c>
    </row>
    <row r="187" spans="1:10" x14ac:dyDescent="0.4">
      <c r="A187" s="4">
        <f t="shared" si="13"/>
        <v>162</v>
      </c>
      <c r="B187" s="17">
        <v>151000</v>
      </c>
      <c r="D187" s="17">
        <v>151999</v>
      </c>
      <c r="F187" s="29">
        <f t="shared" ref="F187:F235" si="15">$F$23/($D$23-$B$23)*1000</f>
        <v>2.0400408008160158E-3</v>
      </c>
      <c r="H187" s="43"/>
      <c r="J187" s="30">
        <f t="shared" si="14"/>
        <v>0.77112095203378117</v>
      </c>
    </row>
    <row r="188" spans="1:10" x14ac:dyDescent="0.4">
      <c r="A188" s="4">
        <f t="shared" si="13"/>
        <v>163</v>
      </c>
      <c r="B188" s="17">
        <v>152000</v>
      </c>
      <c r="D188" s="17">
        <v>152999</v>
      </c>
      <c r="F188" s="29">
        <f t="shared" si="15"/>
        <v>2.0400408008160158E-3</v>
      </c>
      <c r="H188" s="43"/>
      <c r="J188" s="30">
        <f t="shared" si="14"/>
        <v>0.77316099283459716</v>
      </c>
    </row>
    <row r="189" spans="1:10" x14ac:dyDescent="0.4">
      <c r="A189" s="4">
        <f t="shared" si="13"/>
        <v>164</v>
      </c>
      <c r="B189" s="17">
        <v>153000</v>
      </c>
      <c r="D189" s="17">
        <v>153999</v>
      </c>
      <c r="F189" s="29">
        <f t="shared" si="15"/>
        <v>2.0400408008160158E-3</v>
      </c>
      <c r="H189" s="43"/>
      <c r="J189" s="30">
        <f t="shared" si="14"/>
        <v>0.77520103363541315</v>
      </c>
    </row>
    <row r="190" spans="1:10" x14ac:dyDescent="0.4">
      <c r="A190" s="4">
        <f t="shared" si="13"/>
        <v>165</v>
      </c>
      <c r="B190" s="17">
        <v>154000</v>
      </c>
      <c r="D190" s="17">
        <v>154999</v>
      </c>
      <c r="F190" s="29">
        <f t="shared" si="15"/>
        <v>2.0400408008160158E-3</v>
      </c>
      <c r="H190" s="43"/>
      <c r="J190" s="30">
        <f t="shared" si="14"/>
        <v>0.77724107443622914</v>
      </c>
    </row>
    <row r="191" spans="1:10" x14ac:dyDescent="0.4">
      <c r="A191" s="4">
        <f t="shared" si="13"/>
        <v>166</v>
      </c>
      <c r="B191" s="17">
        <v>155000</v>
      </c>
      <c r="D191" s="17">
        <v>155999</v>
      </c>
      <c r="F191" s="29">
        <f t="shared" si="15"/>
        <v>2.0400408008160158E-3</v>
      </c>
      <c r="H191" s="43"/>
      <c r="J191" s="30">
        <f t="shared" si="14"/>
        <v>0.77928111523704513</v>
      </c>
    </row>
    <row r="192" spans="1:10" x14ac:dyDescent="0.4">
      <c r="A192" s="4">
        <f t="shared" si="13"/>
        <v>167</v>
      </c>
      <c r="B192" s="17">
        <v>156000</v>
      </c>
      <c r="D192" s="17">
        <v>156999</v>
      </c>
      <c r="F192" s="29">
        <f t="shared" si="15"/>
        <v>2.0400408008160158E-3</v>
      </c>
      <c r="H192" s="43"/>
      <c r="J192" s="30">
        <f t="shared" si="14"/>
        <v>0.78132115603786112</v>
      </c>
    </row>
    <row r="193" spans="1:10" x14ac:dyDescent="0.4">
      <c r="A193" s="4">
        <f t="shared" si="13"/>
        <v>168</v>
      </c>
      <c r="B193" s="17">
        <v>157000</v>
      </c>
      <c r="D193" s="17">
        <v>157999</v>
      </c>
      <c r="F193" s="29">
        <f t="shared" si="15"/>
        <v>2.0400408008160158E-3</v>
      </c>
      <c r="H193" s="43"/>
      <c r="J193" s="30">
        <f t="shared" si="14"/>
        <v>0.78336119683867711</v>
      </c>
    </row>
    <row r="194" spans="1:10" x14ac:dyDescent="0.4">
      <c r="A194" s="4">
        <f t="shared" si="13"/>
        <v>169</v>
      </c>
      <c r="B194" s="17">
        <v>158000</v>
      </c>
      <c r="D194" s="17">
        <v>158999</v>
      </c>
      <c r="F194" s="29">
        <f t="shared" si="15"/>
        <v>2.0400408008160158E-3</v>
      </c>
      <c r="H194" s="43"/>
      <c r="J194" s="30">
        <f t="shared" si="14"/>
        <v>0.7854012376394931</v>
      </c>
    </row>
    <row r="195" spans="1:10" x14ac:dyDescent="0.4">
      <c r="A195" s="4">
        <f t="shared" si="13"/>
        <v>170</v>
      </c>
      <c r="B195" s="17">
        <v>159000</v>
      </c>
      <c r="D195" s="17">
        <v>159999</v>
      </c>
      <c r="F195" s="29">
        <f t="shared" si="15"/>
        <v>2.0400408008160158E-3</v>
      </c>
      <c r="H195" s="43"/>
      <c r="J195" s="30">
        <f t="shared" si="14"/>
        <v>0.78744127844030909</v>
      </c>
    </row>
    <row r="196" spans="1:10" x14ac:dyDescent="0.4">
      <c r="A196" s="4">
        <f t="shared" si="13"/>
        <v>171</v>
      </c>
      <c r="B196" s="17">
        <v>160000</v>
      </c>
      <c r="D196" s="17">
        <v>160999</v>
      </c>
      <c r="F196" s="29">
        <f t="shared" si="15"/>
        <v>2.0400408008160158E-3</v>
      </c>
      <c r="H196" s="43"/>
      <c r="J196" s="30">
        <f t="shared" si="14"/>
        <v>0.78948131924112508</v>
      </c>
    </row>
    <row r="197" spans="1:10" x14ac:dyDescent="0.4">
      <c r="A197" s="4">
        <f t="shared" si="13"/>
        <v>172</v>
      </c>
      <c r="B197" s="17">
        <v>161000</v>
      </c>
      <c r="D197" s="17">
        <v>161999</v>
      </c>
      <c r="F197" s="29">
        <f t="shared" si="15"/>
        <v>2.0400408008160158E-3</v>
      </c>
      <c r="H197" s="43"/>
      <c r="J197" s="30">
        <f t="shared" si="14"/>
        <v>0.79152136004194107</v>
      </c>
    </row>
    <row r="198" spans="1:10" x14ac:dyDescent="0.4">
      <c r="A198" s="4">
        <f t="shared" si="13"/>
        <v>173</v>
      </c>
      <c r="B198" s="17">
        <v>162000</v>
      </c>
      <c r="D198" s="17">
        <v>162999</v>
      </c>
      <c r="F198" s="29">
        <f t="shared" si="15"/>
        <v>2.0400408008160158E-3</v>
      </c>
      <c r="H198" s="43"/>
      <c r="J198" s="30">
        <f t="shared" si="14"/>
        <v>0.79356140084275706</v>
      </c>
    </row>
    <row r="199" spans="1:10" x14ac:dyDescent="0.4">
      <c r="A199" s="4">
        <f t="shared" si="13"/>
        <v>174</v>
      </c>
      <c r="B199" s="17">
        <v>163000</v>
      </c>
      <c r="D199" s="17">
        <v>163999</v>
      </c>
      <c r="F199" s="29">
        <f t="shared" si="15"/>
        <v>2.0400408008160158E-3</v>
      </c>
      <c r="H199" s="43"/>
      <c r="J199" s="30">
        <f t="shared" si="14"/>
        <v>0.79560144164357305</v>
      </c>
    </row>
    <row r="200" spans="1:10" x14ac:dyDescent="0.4">
      <c r="A200" s="4">
        <f t="shared" si="13"/>
        <v>175</v>
      </c>
      <c r="B200" s="17">
        <v>164000</v>
      </c>
      <c r="D200" s="17">
        <v>164999</v>
      </c>
      <c r="F200" s="29">
        <f t="shared" si="15"/>
        <v>2.0400408008160158E-3</v>
      </c>
      <c r="H200" s="43"/>
      <c r="J200" s="30">
        <f t="shared" si="14"/>
        <v>0.79764148244438904</v>
      </c>
    </row>
    <row r="201" spans="1:10" x14ac:dyDescent="0.4">
      <c r="A201" s="4">
        <f t="shared" si="13"/>
        <v>176</v>
      </c>
      <c r="B201" s="17">
        <v>165000</v>
      </c>
      <c r="D201" s="17">
        <v>165999</v>
      </c>
      <c r="F201" s="29">
        <f t="shared" si="15"/>
        <v>2.0400408008160158E-3</v>
      </c>
      <c r="H201" s="43"/>
      <c r="J201" s="30">
        <f t="shared" si="14"/>
        <v>0.79968152324520503</v>
      </c>
    </row>
    <row r="202" spans="1:10" x14ac:dyDescent="0.4">
      <c r="A202" s="4">
        <f t="shared" si="13"/>
        <v>177</v>
      </c>
      <c r="B202" s="17">
        <v>166000</v>
      </c>
      <c r="D202" s="17">
        <v>166999</v>
      </c>
      <c r="F202" s="29">
        <f t="shared" si="15"/>
        <v>2.0400408008160158E-3</v>
      </c>
      <c r="H202" s="43"/>
      <c r="J202" s="30">
        <f t="shared" si="14"/>
        <v>0.80172156404602102</v>
      </c>
    </row>
    <row r="203" spans="1:10" x14ac:dyDescent="0.4">
      <c r="A203" s="4">
        <f t="shared" si="13"/>
        <v>178</v>
      </c>
      <c r="B203" s="17">
        <v>167000</v>
      </c>
      <c r="D203" s="17">
        <v>167999</v>
      </c>
      <c r="F203" s="29">
        <f t="shared" si="15"/>
        <v>2.0400408008160158E-3</v>
      </c>
      <c r="H203" s="43"/>
      <c r="J203" s="30">
        <f t="shared" si="14"/>
        <v>0.80376160484683701</v>
      </c>
    </row>
    <row r="204" spans="1:10" x14ac:dyDescent="0.4">
      <c r="A204" s="4">
        <f t="shared" si="13"/>
        <v>179</v>
      </c>
      <c r="B204" s="17">
        <v>168000</v>
      </c>
      <c r="D204" s="17">
        <v>168999</v>
      </c>
      <c r="F204" s="29">
        <f t="shared" si="15"/>
        <v>2.0400408008160158E-3</v>
      </c>
      <c r="H204" s="43"/>
      <c r="J204" s="30">
        <f t="shared" si="14"/>
        <v>0.805801645647653</v>
      </c>
    </row>
    <row r="205" spans="1:10" x14ac:dyDescent="0.4">
      <c r="A205" s="4">
        <f t="shared" si="13"/>
        <v>180</v>
      </c>
      <c r="B205" s="17">
        <v>169000</v>
      </c>
      <c r="D205" s="17">
        <v>169999</v>
      </c>
      <c r="F205" s="29">
        <f t="shared" si="15"/>
        <v>2.0400408008160158E-3</v>
      </c>
      <c r="H205" s="43"/>
      <c r="J205" s="30">
        <f t="shared" si="14"/>
        <v>0.80784168644846899</v>
      </c>
    </row>
    <row r="206" spans="1:10" x14ac:dyDescent="0.4">
      <c r="A206" s="4">
        <f t="shared" si="13"/>
        <v>181</v>
      </c>
      <c r="B206" s="17">
        <v>170000</v>
      </c>
      <c r="D206" s="17">
        <v>170999</v>
      </c>
      <c r="F206" s="29">
        <f t="shared" si="15"/>
        <v>2.0400408008160158E-3</v>
      </c>
      <c r="H206" s="43"/>
      <c r="J206" s="30">
        <f t="shared" si="14"/>
        <v>0.80988172724928498</v>
      </c>
    </row>
    <row r="207" spans="1:10" x14ac:dyDescent="0.4">
      <c r="A207" s="4">
        <f t="shared" si="13"/>
        <v>182</v>
      </c>
      <c r="B207" s="17">
        <v>171000</v>
      </c>
      <c r="D207" s="17">
        <v>171999</v>
      </c>
      <c r="F207" s="29">
        <f t="shared" si="15"/>
        <v>2.0400408008160158E-3</v>
      </c>
      <c r="H207" s="43"/>
      <c r="J207" s="30">
        <f t="shared" si="14"/>
        <v>0.81192176805010097</v>
      </c>
    </row>
    <row r="208" spans="1:10" x14ac:dyDescent="0.4">
      <c r="A208" s="4">
        <f t="shared" si="13"/>
        <v>183</v>
      </c>
      <c r="B208" s="17">
        <v>172000</v>
      </c>
      <c r="D208" s="17">
        <v>172999</v>
      </c>
      <c r="F208" s="29">
        <f t="shared" si="15"/>
        <v>2.0400408008160158E-3</v>
      </c>
      <c r="H208" s="43"/>
      <c r="J208" s="30">
        <f t="shared" si="14"/>
        <v>0.81396180885091696</v>
      </c>
    </row>
    <row r="209" spans="1:10" x14ac:dyDescent="0.4">
      <c r="A209" s="4">
        <f t="shared" si="13"/>
        <v>184</v>
      </c>
      <c r="B209" s="17">
        <v>173000</v>
      </c>
      <c r="D209" s="17">
        <v>173999</v>
      </c>
      <c r="F209" s="29">
        <f t="shared" si="15"/>
        <v>2.0400408008160158E-3</v>
      </c>
      <c r="H209" s="43"/>
      <c r="J209" s="30">
        <f t="shared" si="14"/>
        <v>0.81600184965173295</v>
      </c>
    </row>
    <row r="210" spans="1:10" x14ac:dyDescent="0.4">
      <c r="A210" s="4">
        <f t="shared" si="13"/>
        <v>185</v>
      </c>
      <c r="B210" s="17">
        <v>174000</v>
      </c>
      <c r="D210" s="17">
        <v>174999</v>
      </c>
      <c r="F210" s="29">
        <f t="shared" si="15"/>
        <v>2.0400408008160158E-3</v>
      </c>
      <c r="H210" s="43"/>
      <c r="J210" s="30">
        <f t="shared" si="14"/>
        <v>0.81804189045254894</v>
      </c>
    </row>
    <row r="211" spans="1:10" x14ac:dyDescent="0.4">
      <c r="A211" s="4">
        <f t="shared" si="13"/>
        <v>186</v>
      </c>
      <c r="B211" s="17">
        <v>175000</v>
      </c>
      <c r="D211" s="17">
        <v>175999</v>
      </c>
      <c r="F211" s="29">
        <f t="shared" si="15"/>
        <v>2.0400408008160158E-3</v>
      </c>
      <c r="H211" s="43"/>
      <c r="J211" s="30">
        <f t="shared" si="14"/>
        <v>0.82008193125336493</v>
      </c>
    </row>
    <row r="212" spans="1:10" x14ac:dyDescent="0.4">
      <c r="A212" s="4">
        <f t="shared" si="13"/>
        <v>187</v>
      </c>
      <c r="B212" s="17">
        <v>176000</v>
      </c>
      <c r="D212" s="17">
        <v>176999</v>
      </c>
      <c r="F212" s="29">
        <f t="shared" si="15"/>
        <v>2.0400408008160158E-3</v>
      </c>
      <c r="H212" s="43"/>
      <c r="J212" s="30">
        <f t="shared" si="14"/>
        <v>0.82212197205418092</v>
      </c>
    </row>
    <row r="213" spans="1:10" x14ac:dyDescent="0.4">
      <c r="A213" s="4">
        <f t="shared" si="13"/>
        <v>188</v>
      </c>
      <c r="B213" s="17">
        <v>177000</v>
      </c>
      <c r="D213" s="17">
        <v>177999</v>
      </c>
      <c r="F213" s="29">
        <f t="shared" si="15"/>
        <v>2.0400408008160158E-3</v>
      </c>
      <c r="H213" s="43"/>
      <c r="J213" s="30">
        <f t="shared" si="14"/>
        <v>0.82416201285499691</v>
      </c>
    </row>
    <row r="214" spans="1:10" x14ac:dyDescent="0.4">
      <c r="A214" s="4">
        <f t="shared" si="13"/>
        <v>189</v>
      </c>
      <c r="B214" s="17">
        <v>178000</v>
      </c>
      <c r="D214" s="17">
        <v>178999</v>
      </c>
      <c r="F214" s="29">
        <f t="shared" si="15"/>
        <v>2.0400408008160158E-3</v>
      </c>
      <c r="H214" s="43"/>
      <c r="J214" s="30">
        <f t="shared" si="14"/>
        <v>0.8262020536558129</v>
      </c>
    </row>
    <row r="215" spans="1:10" x14ac:dyDescent="0.4">
      <c r="A215" s="4">
        <f t="shared" si="13"/>
        <v>190</v>
      </c>
      <c r="B215" s="17">
        <v>179000</v>
      </c>
      <c r="D215" s="17">
        <v>179999</v>
      </c>
      <c r="F215" s="29">
        <f t="shared" si="15"/>
        <v>2.0400408008160158E-3</v>
      </c>
      <c r="H215" s="43"/>
      <c r="J215" s="30">
        <f t="shared" si="14"/>
        <v>0.82824209445662889</v>
      </c>
    </row>
    <row r="216" spans="1:10" x14ac:dyDescent="0.4">
      <c r="A216" s="4">
        <f t="shared" si="13"/>
        <v>191</v>
      </c>
      <c r="B216" s="17">
        <v>180000</v>
      </c>
      <c r="D216" s="17">
        <v>180999</v>
      </c>
      <c r="F216" s="29">
        <f t="shared" si="15"/>
        <v>2.0400408008160158E-3</v>
      </c>
      <c r="H216" s="43"/>
      <c r="J216" s="30">
        <f t="shared" si="14"/>
        <v>0.83028213525744488</v>
      </c>
    </row>
    <row r="217" spans="1:10" x14ac:dyDescent="0.4">
      <c r="A217" s="4">
        <f t="shared" si="13"/>
        <v>192</v>
      </c>
      <c r="B217" s="17">
        <v>181000</v>
      </c>
      <c r="D217" s="17">
        <v>181999</v>
      </c>
      <c r="F217" s="29">
        <f t="shared" si="15"/>
        <v>2.0400408008160158E-3</v>
      </c>
      <c r="H217" s="43"/>
      <c r="J217" s="30">
        <f t="shared" si="14"/>
        <v>0.83232217605826087</v>
      </c>
    </row>
    <row r="218" spans="1:10" x14ac:dyDescent="0.4">
      <c r="A218" s="4">
        <f t="shared" si="13"/>
        <v>193</v>
      </c>
      <c r="B218" s="17">
        <v>182000</v>
      </c>
      <c r="D218" s="17">
        <v>182999</v>
      </c>
      <c r="F218" s="29">
        <f t="shared" si="15"/>
        <v>2.0400408008160158E-3</v>
      </c>
      <c r="H218" s="43"/>
      <c r="J218" s="30">
        <f t="shared" si="14"/>
        <v>0.83436221685907686</v>
      </c>
    </row>
    <row r="219" spans="1:10" x14ac:dyDescent="0.4">
      <c r="A219" s="4">
        <f t="shared" si="13"/>
        <v>194</v>
      </c>
      <c r="B219" s="17">
        <v>183000</v>
      </c>
      <c r="D219" s="17">
        <v>183999</v>
      </c>
      <c r="F219" s="29">
        <f t="shared" si="15"/>
        <v>2.0400408008160158E-3</v>
      </c>
      <c r="H219" s="43"/>
      <c r="J219" s="30">
        <f t="shared" si="14"/>
        <v>0.83640225765989284</v>
      </c>
    </row>
    <row r="220" spans="1:10" x14ac:dyDescent="0.4">
      <c r="A220" s="4">
        <f t="shared" si="13"/>
        <v>195</v>
      </c>
      <c r="B220" s="17">
        <v>184000</v>
      </c>
      <c r="D220" s="17">
        <v>184999</v>
      </c>
      <c r="F220" s="29">
        <f t="shared" si="15"/>
        <v>2.0400408008160158E-3</v>
      </c>
      <c r="H220" s="43"/>
      <c r="J220" s="30">
        <f t="shared" si="14"/>
        <v>0.83844229846070883</v>
      </c>
    </row>
    <row r="221" spans="1:10" x14ac:dyDescent="0.4">
      <c r="A221" s="4">
        <f t="shared" si="13"/>
        <v>196</v>
      </c>
      <c r="B221" s="17">
        <v>185000</v>
      </c>
      <c r="D221" s="17">
        <v>185999</v>
      </c>
      <c r="F221" s="29">
        <f t="shared" si="15"/>
        <v>2.0400408008160158E-3</v>
      </c>
      <c r="H221" s="43"/>
      <c r="J221" s="30">
        <f t="shared" si="14"/>
        <v>0.84048233926152482</v>
      </c>
    </row>
    <row r="222" spans="1:10" x14ac:dyDescent="0.4">
      <c r="A222" s="4">
        <f t="shared" si="13"/>
        <v>197</v>
      </c>
      <c r="B222" s="17">
        <v>186000</v>
      </c>
      <c r="D222" s="17">
        <v>186999</v>
      </c>
      <c r="F222" s="29">
        <f t="shared" si="15"/>
        <v>2.0400408008160158E-3</v>
      </c>
      <c r="H222" s="43"/>
      <c r="J222" s="30">
        <f t="shared" si="14"/>
        <v>0.84252238006234081</v>
      </c>
    </row>
    <row r="223" spans="1:10" x14ac:dyDescent="0.4">
      <c r="A223" s="4">
        <f t="shared" si="13"/>
        <v>198</v>
      </c>
      <c r="B223" s="17">
        <v>187000</v>
      </c>
      <c r="D223" s="17">
        <v>187999</v>
      </c>
      <c r="F223" s="29">
        <f t="shared" si="15"/>
        <v>2.0400408008160158E-3</v>
      </c>
      <c r="H223" s="43"/>
      <c r="J223" s="30">
        <f t="shared" si="14"/>
        <v>0.8445624208631568</v>
      </c>
    </row>
    <row r="224" spans="1:10" x14ac:dyDescent="0.4">
      <c r="A224" s="4">
        <f t="shared" si="13"/>
        <v>199</v>
      </c>
      <c r="B224" s="17">
        <v>188000</v>
      </c>
      <c r="D224" s="17">
        <v>188999</v>
      </c>
      <c r="F224" s="29">
        <f t="shared" si="15"/>
        <v>2.0400408008160158E-3</v>
      </c>
      <c r="H224" s="43"/>
      <c r="J224" s="30">
        <f t="shared" si="14"/>
        <v>0.84660246166397279</v>
      </c>
    </row>
    <row r="225" spans="1:10" x14ac:dyDescent="0.4">
      <c r="A225" s="4">
        <f t="shared" si="13"/>
        <v>200</v>
      </c>
      <c r="B225" s="17">
        <v>189000</v>
      </c>
      <c r="D225" s="17">
        <v>189999</v>
      </c>
      <c r="F225" s="29">
        <f t="shared" si="15"/>
        <v>2.0400408008160158E-3</v>
      </c>
      <c r="H225" s="43"/>
      <c r="J225" s="30">
        <f t="shared" si="14"/>
        <v>0.84864250246478878</v>
      </c>
    </row>
    <row r="226" spans="1:10" x14ac:dyDescent="0.4">
      <c r="A226" s="4">
        <f t="shared" si="13"/>
        <v>201</v>
      </c>
      <c r="B226" s="17">
        <v>190000</v>
      </c>
      <c r="D226" s="17">
        <v>190999</v>
      </c>
      <c r="F226" s="29">
        <f t="shared" si="15"/>
        <v>2.0400408008160158E-3</v>
      </c>
      <c r="H226" s="43"/>
      <c r="J226" s="30">
        <f t="shared" si="14"/>
        <v>0.85068254326560477</v>
      </c>
    </row>
    <row r="227" spans="1:10" x14ac:dyDescent="0.4">
      <c r="A227" s="4">
        <f t="shared" si="13"/>
        <v>202</v>
      </c>
      <c r="B227" s="17">
        <v>191000</v>
      </c>
      <c r="D227" s="17">
        <v>191999</v>
      </c>
      <c r="F227" s="29">
        <f t="shared" si="15"/>
        <v>2.0400408008160158E-3</v>
      </c>
      <c r="H227" s="43"/>
      <c r="J227" s="30">
        <f t="shared" si="14"/>
        <v>0.85272258406642076</v>
      </c>
    </row>
    <row r="228" spans="1:10" x14ac:dyDescent="0.4">
      <c r="A228" s="4">
        <f t="shared" si="13"/>
        <v>203</v>
      </c>
      <c r="B228" s="17">
        <v>192000</v>
      </c>
      <c r="D228" s="17">
        <v>192999</v>
      </c>
      <c r="F228" s="29">
        <f t="shared" si="15"/>
        <v>2.0400408008160158E-3</v>
      </c>
      <c r="H228" s="43"/>
      <c r="J228" s="30">
        <f t="shared" si="14"/>
        <v>0.85476262486723675</v>
      </c>
    </row>
    <row r="229" spans="1:10" x14ac:dyDescent="0.4">
      <c r="A229" s="4">
        <f t="shared" si="13"/>
        <v>204</v>
      </c>
      <c r="B229" s="17">
        <v>193000</v>
      </c>
      <c r="D229" s="17">
        <v>193999</v>
      </c>
      <c r="F229" s="29">
        <f t="shared" si="15"/>
        <v>2.0400408008160158E-3</v>
      </c>
      <c r="H229" s="43"/>
      <c r="J229" s="30">
        <f t="shared" si="14"/>
        <v>0.85680266566805274</v>
      </c>
    </row>
    <row r="230" spans="1:10" x14ac:dyDescent="0.4">
      <c r="A230" s="4">
        <f t="shared" ref="A230:A235" si="16">A229+1</f>
        <v>205</v>
      </c>
      <c r="B230" s="17">
        <v>194000</v>
      </c>
      <c r="D230" s="17">
        <v>194999</v>
      </c>
      <c r="F230" s="29">
        <f t="shared" si="15"/>
        <v>2.0400408008160158E-3</v>
      </c>
      <c r="H230" s="43"/>
      <c r="J230" s="30">
        <f t="shared" ref="J230:J235" si="17">J229+F230</f>
        <v>0.85884270646886873</v>
      </c>
    </row>
    <row r="231" spans="1:10" x14ac:dyDescent="0.4">
      <c r="A231" s="4">
        <f t="shared" si="16"/>
        <v>206</v>
      </c>
      <c r="B231" s="17">
        <v>195000</v>
      </c>
      <c r="D231" s="17">
        <v>195999</v>
      </c>
      <c r="F231" s="29">
        <f t="shared" si="15"/>
        <v>2.0400408008160158E-3</v>
      </c>
      <c r="H231" s="43"/>
      <c r="J231" s="30">
        <f t="shared" si="17"/>
        <v>0.86088274726968472</v>
      </c>
    </row>
    <row r="232" spans="1:10" x14ac:dyDescent="0.4">
      <c r="A232" s="4">
        <f t="shared" si="16"/>
        <v>207</v>
      </c>
      <c r="B232" s="17">
        <v>196000</v>
      </c>
      <c r="D232" s="17">
        <v>196999</v>
      </c>
      <c r="F232" s="29">
        <f t="shared" si="15"/>
        <v>2.0400408008160158E-3</v>
      </c>
      <c r="H232" s="43"/>
      <c r="J232" s="30">
        <f t="shared" si="17"/>
        <v>0.86292278807050071</v>
      </c>
    </row>
    <row r="233" spans="1:10" x14ac:dyDescent="0.4">
      <c r="A233" s="4">
        <f t="shared" si="16"/>
        <v>208</v>
      </c>
      <c r="B233" s="17">
        <v>197000</v>
      </c>
      <c r="D233" s="17">
        <v>197999</v>
      </c>
      <c r="F233" s="29">
        <f t="shared" si="15"/>
        <v>2.0400408008160158E-3</v>
      </c>
      <c r="H233" s="43"/>
      <c r="J233" s="30">
        <f t="shared" si="17"/>
        <v>0.8649628288713167</v>
      </c>
    </row>
    <row r="234" spans="1:10" x14ac:dyDescent="0.4">
      <c r="A234" s="4">
        <f t="shared" si="16"/>
        <v>209</v>
      </c>
      <c r="B234" s="17">
        <v>198000</v>
      </c>
      <c r="D234" s="17">
        <v>198999</v>
      </c>
      <c r="F234" s="29">
        <f t="shared" si="15"/>
        <v>2.0400408008160158E-3</v>
      </c>
      <c r="H234" s="43"/>
      <c r="J234" s="30">
        <f t="shared" si="17"/>
        <v>0.86700286967213269</v>
      </c>
    </row>
    <row r="235" spans="1:10" x14ac:dyDescent="0.4">
      <c r="A235" s="6">
        <f t="shared" si="16"/>
        <v>210</v>
      </c>
      <c r="B235" s="18">
        <v>199000</v>
      </c>
      <c r="D235" s="18">
        <v>199999</v>
      </c>
      <c r="F235" s="31">
        <f t="shared" si="15"/>
        <v>2.0400408008160158E-3</v>
      </c>
      <c r="H235" s="44"/>
      <c r="J235" s="32">
        <f>J234+F235</f>
        <v>0.86904291047294868</v>
      </c>
    </row>
    <row r="236" spans="1:10" x14ac:dyDescent="0.4">
      <c r="A236" s="4"/>
      <c r="B236" s="19"/>
      <c r="D236" s="19"/>
      <c r="F236" s="26"/>
      <c r="H236" s="15"/>
      <c r="J236" s="30"/>
    </row>
    <row r="237" spans="1:10" x14ac:dyDescent="0.4">
      <c r="A237" s="25" t="s">
        <v>55</v>
      </c>
      <c r="B237" s="19"/>
      <c r="D237" s="19"/>
      <c r="F237" s="26"/>
      <c r="H237" s="15"/>
      <c r="J237" s="30"/>
    </row>
    <row r="238" spans="1:10" x14ac:dyDescent="0.4">
      <c r="A238" s="23" t="s">
        <v>60</v>
      </c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0" x14ac:dyDescent="0.4">
      <c r="A239" s="23" t="s">
        <v>61</v>
      </c>
    </row>
    <row r="240" spans="1:10" x14ac:dyDescent="0.4">
      <c r="A240" s="23" t="s">
        <v>62</v>
      </c>
    </row>
  </sheetData>
  <mergeCells count="13">
    <mergeCell ref="H136:H185"/>
    <mergeCell ref="H186:H235"/>
    <mergeCell ref="B11:D11"/>
    <mergeCell ref="B32:D32"/>
    <mergeCell ref="H36:H45"/>
    <mergeCell ref="H46:H50"/>
    <mergeCell ref="H51:H60"/>
    <mergeCell ref="H61:H70"/>
    <mergeCell ref="A7:J7"/>
    <mergeCell ref="A8:J8"/>
    <mergeCell ref="H71:H85"/>
    <mergeCell ref="H86:H110"/>
    <mergeCell ref="H111:H135"/>
  </mergeCells>
  <pageMargins left="0.7" right="0.7" top="0.75" bottom="0.75" header="0.3" footer="0.3"/>
  <pageSetup scale="97" orientation="portrait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lcf76f155ced4ddcb4097134ff3c332f xmlns="12207773-f8de-4d1c-9b23-15a1acc5427a">
      <Terms xmlns="http://schemas.microsoft.com/office/infopath/2007/PartnerControls"/>
    </lcf76f155ced4ddcb4097134ff3c332f>
    <TaxCatchAll xmlns="06a704af-1093-41df-910a-e362277c20fd" xsi:nil="true"/>
    <e81e820a66454e4dae05b8cd72e410dc xmlns="06a704af-1093-41df-910a-e362277c20fd">
      <Terms xmlns="http://schemas.microsoft.com/office/infopath/2007/PartnerControls"/>
    </e81e820a66454e4dae05b8cd72e410d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4" ma:contentTypeDescription="Create a new document." ma:contentTypeScope="" ma:versionID="38c06616827689b364bd3f70c94669b9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B731B13D-D104-4ECF-8A12-650B3CE105A5}">
  <ds:schemaRefs>
    <ds:schemaRef ds:uri="http://schemas.microsoft.com/office/2006/metadata/properties"/>
    <ds:schemaRef ds:uri="http://schemas.microsoft.com/office/infopath/2007/PartnerControls"/>
    <ds:schemaRef ds:uri="06a704af-1093-41df-910a-e362277c20fd"/>
    <ds:schemaRef ds:uri="http://schemas.microsoft.com/sharepoint/v3"/>
    <ds:schemaRef ds:uri="12207773-f8de-4d1c-9b23-15a1acc5427a"/>
  </ds:schemaRefs>
</ds:datastoreItem>
</file>

<file path=customXml/itemProps2.xml><?xml version="1.0" encoding="utf-8"?>
<ds:datastoreItem xmlns:ds="http://schemas.openxmlformats.org/officeDocument/2006/customXml" ds:itemID="{28D58043-6526-4809-93B2-539382566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16AB4A-FFE7-44E2-8EEC-70F89D1BFC7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F899855-7795-4067-B79C-72D70198531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Division 4-13</vt:lpstr>
      <vt:lpstr>Globals</vt:lpstr>
      <vt:lpstr>Workpaper PRB-4</vt:lpstr>
      <vt:lpstr>Workpaper PRB-5</vt:lpstr>
      <vt:lpstr>Globals!Print_Area</vt:lpstr>
      <vt:lpstr>'Workpaper PRB-5'!Print_Area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Gill, Carrie</dc:creator>
  <cp:keywords/>
  <dc:description/>
  <cp:lastModifiedBy>Nolan Souza</cp:lastModifiedBy>
  <cp:revision/>
  <dcterms:created xsi:type="dcterms:W3CDTF">2025-11-24T15:00:24Z</dcterms:created>
  <dcterms:modified xsi:type="dcterms:W3CDTF">2026-02-04T00:51:34Z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c6b311-06ac-4d45-8b7e-272c304377e9_Enabled">
    <vt:lpwstr>true</vt:lpwstr>
  </property>
  <property fmtid="{D5CDD505-2E9C-101B-9397-08002B2CF9AE}" pid="3" name="MSIP_Label_dcc6b311-06ac-4d45-8b7e-272c304377e9_SetDate">
    <vt:lpwstr>2025-11-24T15:02:01Z</vt:lpwstr>
  </property>
  <property fmtid="{D5CDD505-2E9C-101B-9397-08002B2CF9AE}" pid="4" name="MSIP_Label_dcc6b311-06ac-4d45-8b7e-272c304377e9_Method">
    <vt:lpwstr>Privileged</vt:lpwstr>
  </property>
  <property fmtid="{D5CDD505-2E9C-101B-9397-08002B2CF9AE}" pid="5" name="MSIP_Label_dcc6b311-06ac-4d45-8b7e-272c304377e9_Name">
    <vt:lpwstr>dcc6b311-06ac-4d45-8b7e-272c304377e9</vt:lpwstr>
  </property>
  <property fmtid="{D5CDD505-2E9C-101B-9397-08002B2CF9AE}" pid="6" name="MSIP_Label_dcc6b311-06ac-4d45-8b7e-272c304377e9_SiteId">
    <vt:lpwstr>25b79aa0-07c6-4d65-9c80-df92aacdc157</vt:lpwstr>
  </property>
  <property fmtid="{D5CDD505-2E9C-101B-9397-08002B2CF9AE}" pid="7" name="MSIP_Label_dcc6b311-06ac-4d45-8b7e-272c304377e9_ActionId">
    <vt:lpwstr>8bcba1ff-5717-457e-baf2-7ee9f835cc9f</vt:lpwstr>
  </property>
  <property fmtid="{D5CDD505-2E9C-101B-9397-08002B2CF9AE}" pid="8" name="MSIP_Label_dcc6b311-06ac-4d45-8b7e-272c304377e9_ContentBits">
    <vt:lpwstr>0</vt:lpwstr>
  </property>
  <property fmtid="{D5CDD505-2E9C-101B-9397-08002B2CF9AE}" pid="9" name="MSIP_Label_dcc6b311-06ac-4d45-8b7e-272c304377e9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0x010100506D7463B7963A458DEBC890CC57F453</vt:lpwstr>
  </property>
  <property fmtid="{D5CDD505-2E9C-101B-9397-08002B2CF9AE}" pid="12" name="SearchContentClass">
    <vt:lpwstr/>
  </property>
</Properties>
</file>