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07804\Downloads\RC EXCEL FILES\"/>
    </mc:Choice>
  </mc:AlternateContent>
  <xr:revisionPtr revIDLastSave="0" documentId="13_ncr:1_{42F7E857-08E9-4B6C-A40A-27DFDFC21B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end1">40008.1499768519</definedName>
    <definedName name="____end1">40008.1499768519</definedName>
    <definedName name="___end1">40008.1499768519</definedName>
    <definedName name="__end1">40008.1499768519</definedName>
    <definedName name="__FDS_HYPERLINK_TOGGLE_STATE__">"ON"</definedName>
    <definedName name="__IntlFixup">TRUE</definedName>
    <definedName name="_5NvsInstSpec7_ė____̒⍘̒__⍴̒_________耀_____NvsInstSpec8_ė__䅥lC_\Document">","</definedName>
    <definedName name="_end1">40008.1499768519</definedName>
    <definedName name="_Order1">255</definedName>
    <definedName name="_Order2">0</definedName>
    <definedName name="_qtr1">[1]FY2000!$BS$70:$CF$119</definedName>
    <definedName name="_qtr2">[1]FY2000!$BS$122:$CF$172</definedName>
    <definedName name="a">'[2]Workings 1'!$A$3:$A$21</definedName>
    <definedName name="aa">{#N/A,#N/A,FALSE,"Totals";#N/A,#N/A,FALSE,"First-Of-Month";#N/A,#N/A,FALSE,"March 1-2";#N/A,#N/A,FALSE,"March 3";#N/A,#N/A,FALSE,"March 4";#N/A,#N/A,FALSE,"March 5";#N/A,#N/A,FALSE,"March 6";#N/A,#N/A,FALSE,"March 7-9";#N/A,#N/A,FALSE,"March 10";#N/A,#N/A,FALSE,"March 11";#N/A,#N/A,FALSE,"March 12";#N/A,#N/A,FALSE,"March 13";#N/A,#N/A,FALSE,"March 14-16";#N/A,#N/A,FALSE,"March 17";#N/A,#N/A,FALSE,"March 18";#N/A,#N/A,FALSE,"March 19";#N/A,#N/A,FALSE,"March 20";#N/A,#N/A,FALSE,"March 21-23";#N/A,#N/A,FALSE,"March 24"}</definedName>
    <definedName name="abc">'[3]COS p1'!$R$1</definedName>
    <definedName name="AccessDatabase">"C:\DATA\KEVIN\MODELS\Model 0218.mdb"</definedName>
    <definedName name="AG">{#N/A,#N/A,FALSE,"OIT summ";#N/A,#N/A,FALSE,"otb summ-dental";#N/A,#N/A,FALSE,"otb summ-vision"}</definedName>
    <definedName name="anscount">1</definedName>
    <definedName name="apr">[1]FY2000!$W$137:$AG$177</definedName>
    <definedName name="AS2DocOpenMode">"AS2DocumentEdit"</definedName>
    <definedName name="asdasdadad">40975.0845486111</definedName>
    <definedName name="asndasda">0.0013425925935735</definedName>
    <definedName name="asset">'[4]Workings 1'!$C$2:$C$18</definedName>
    <definedName name="associates">'[5]11,11a'!$A$1:$AK$89</definedName>
    <definedName name="AttName">[6]Increase!$J$1</definedName>
    <definedName name="aug">[1]FY2000!$W$311:$AG$351</definedName>
    <definedName name="awfewfw">"V2003-11-05"</definedName>
    <definedName name="bondReserve">'[7]Invest-WorkCap-Cap Calcs'!$D$14</definedName>
    <definedName name="calc">'[4]Workings 1'!$F$13:$F$17</definedName>
    <definedName name="Company">[6]Increase!$C$5</definedName>
    <definedName name="crap">{#N/A,#N/A,FALSE,"OIT summ";#N/A,#N/A,FALSE,"otb summ-dental";#N/A,#N/A,FALSE,"otb summ-vision"}</definedName>
    <definedName name="Data2">'[8]East of England'!$A$5:$AZ$48</definedName>
    <definedName name="dddddddddddd">{#N/A,#N/A,FALSE,"OIT summ";#N/A,#N/A,FALSE,"otb summ-dental";#N/A,#N/A,FALSE,"otb summ-vision"}</definedName>
    <definedName name="dec">[1]FY2000!$W$480:$AG$520</definedName>
    <definedName name="direc">'[4]Workings 1'!$C$20:$C$24</definedName>
    <definedName name="Docket">[6]Increase!$J$2</definedName>
    <definedName name="e">'[2]Workings 1'!$C$2:$C$18</definedName>
    <definedName name="end">"V2007-06-30"</definedName>
    <definedName name="end_1">"V2007-06-30"</definedName>
    <definedName name="EssLatest">"P1"</definedName>
    <definedName name="EssOptions">"A1110000000111000010001101000_01000"</definedName>
    <definedName name="EV__EVCOM_OPTIONS__">8</definedName>
    <definedName name="EV__EXPOPTIONS__">0</definedName>
    <definedName name="EV__LASTREFTIME__">"(GMT-05:00)05/10/2013 1:19:45 PM"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134217799</definedName>
    <definedName name="EV__WBVERSION__">0</definedName>
    <definedName name="f">'[2]Workings 1'!$F$13:$F$17</definedName>
    <definedName name="feb">[1]FY2000!$W$49:$AG$89</definedName>
    <definedName name="ffg">#N/A</definedName>
    <definedName name="FileDate">[6]Increase!$J$3</definedName>
    <definedName name="Fin_Categories">'[4]Workings 1'!$N$3:$N$16</definedName>
    <definedName name="Finance">'[4]Workings 1'!$A$23:$A$28</definedName>
    <definedName name="fwd">{#N/A,#N/A,FALSE,"Totals";#N/A,#N/A,FALSE,"First-Of-Month";#N/A,#N/A,FALSE,"March 1-2";#N/A,#N/A,FALSE,"March 3";#N/A,#N/A,FALSE,"March 4";#N/A,#N/A,FALSE,"March 5";#N/A,#N/A,FALSE,"March 6";#N/A,#N/A,FALSE,"March 7-9";#N/A,#N/A,FALSE,"March 10";#N/A,#N/A,FALSE,"March 11";#N/A,#N/A,FALSE,"March 12";#N/A,#N/A,FALSE,"March 13";#N/A,#N/A,FALSE,"March 14-16";#N/A,#N/A,FALSE,"March 17";#N/A,#N/A,FALSE,"March 18";#N/A,#N/A,FALSE,"March 19";#N/A,#N/A,FALSE,"March 20";#N/A,#N/A,FALSE,"March 21-23";#N/A,#N/A,FALSE,"March 24"}</definedName>
    <definedName name="g">'[2]Workings 1'!$H$3:$H$10</definedName>
    <definedName name="HTML_CodePage">1252</definedName>
    <definedName name="HTML_Control">{"'summary2'!$A$1:$L$47"}</definedName>
    <definedName name="HTML_Description">""</definedName>
    <definedName name="HTML_Email">""</definedName>
    <definedName name="HTML_Header">"summary2"</definedName>
    <definedName name="HTML_LastUpdate">"5/29/98"</definedName>
    <definedName name="HTML_LineAfter">FALSE</definedName>
    <definedName name="HTML_LineBefore">FALSE</definedName>
    <definedName name="HTML_Name">"Brooklyn Union"</definedName>
    <definedName name="HTML_OBDlg2">TRUE</definedName>
    <definedName name="HTML_OBDlg4">TRUE</definedName>
    <definedName name="HTML_OS">0</definedName>
    <definedName name="HTML_PathFile">"C:\TEMP\gomai.htm"</definedName>
    <definedName name="HTML_Title">"GOMAY98"</definedName>
    <definedName name="Investd">'[4]Workings 1'!$A$3:$A$21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TM">6000</definedName>
    <definedName name="IQ_TODAY">0</definedName>
    <definedName name="IQ_WEEK">50000</definedName>
    <definedName name="IQ_YTD">3000</definedName>
    <definedName name="IQ_YTDMONTH">130000</definedName>
    <definedName name="jan">[1]FY2000!$W$5:$AG$45</definedName>
    <definedName name="jul">[1]FY2000!$W$268:$AG$308</definedName>
    <definedName name="jun">[1]FY2000!$W$225:$AG$265</definedName>
    <definedName name="KCC_E">MarI18</definedName>
    <definedName name="ListOffset">1</definedName>
    <definedName name="Locationact">'[8]East of England'!$B$7</definedName>
    <definedName name="Macro_pivot_table">#N/A</definedName>
    <definedName name="mar">[1]FY2000!$W$93:$AG$133</definedName>
    <definedName name="may">[1]FY2000!$W$181:$AG$221</definedName>
    <definedName name="monthInYear">[7]Inputs!$D$10</definedName>
    <definedName name="Monthly">[1]FY2000!$E$5:$P$105</definedName>
    <definedName name="MyNextYear">IF(TaxYearEnd="","",TaxYearEnd+365)</definedName>
    <definedName name="Network">'[4]Workings 1'!$H$3:$H$10</definedName>
    <definedName name="newAG">{#N/A,#N/A,FALSE,"OIT summ";#N/A,#N/A,FALSE,"otb summ-dental";#N/A,#N/A,FALSE,"otb summ-vision"}</definedName>
    <definedName name="nov">[1]FY2000!$W$438:$AG$478</definedName>
    <definedName name="NvsASD">"V2008-12-31"</definedName>
    <definedName name="NvsASD_1">"V2009-12-31"</definedName>
    <definedName name="NvsASD1">"V2008-07-31"</definedName>
    <definedName name="NvsAutoDrillOk">"VN"</definedName>
    <definedName name="NvsElapsedTime">0.0000810185156296939</definedName>
    <definedName name="NvsElapsedTime_1">0.000115740738692693</definedName>
    <definedName name="NvsEndTime">39828.1022685185</definedName>
    <definedName name="NvsEndTime_1">40192.024212963</definedName>
    <definedName name="NvsEndTime1">40579.062199074</definedName>
    <definedName name="NvsInstanceHook">"NG_Delete_Cols"</definedName>
    <definedName name="NvsInstLang">"VENG"</definedName>
    <definedName name="NvsInstSpec">"%"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"%,X,RPF..,CZF.BUSINESS_UNIT."</definedName>
    <definedName name="NvsPanelBusUnit">"V00005"</definedName>
    <definedName name="NvsPanelBusUnit_1">"V"</definedName>
    <definedName name="NvsPanelEffdt">"V2003-07-01"</definedName>
    <definedName name="NvsPanelEffdt_1">"V2003-11-14"</definedName>
    <definedName name="NvsPanelSetid">"VSHARE"</definedName>
    <definedName name="NvsReqBU">"VNVSDD"</definedName>
    <definedName name="NvsReqBUOnly">"VN"</definedName>
    <definedName name="NvsStyleNme">"NoFormat.xls"</definedName>
    <definedName name="NvsTransLed">"VN"</definedName>
    <definedName name="NvsTreeASD">"V2008-12-31"</definedName>
    <definedName name="NvsTreeASD_1">"V2009-12-31"</definedName>
    <definedName name="NvsTreeASD1">"V2007-03-31"</definedName>
    <definedName name="NvsValTbl.ACCOUNT">"GL_ACCOUNT_TBL"</definedName>
    <definedName name="NvsValTbl.AFFILIATE">"BUS_UNIT_TBL_GL"</definedName>
    <definedName name="NvsValTbl.AFFILIATE_INTRA1">"AFFINTRA1_VW"</definedName>
    <definedName name="NvsValTbl.BUSINESS_UNIT">"BUS_UNIT_TBL_FS"</definedName>
    <definedName name="NvsValTbl.CHARTFIELD2">"CHARTFIELD2_TBL"</definedName>
    <definedName name="NvsValTbl.CHARTFIELD3">"CHARTFIELD3_TBL"</definedName>
    <definedName name="NvsValTbl.CURRENCY_CD">"CHARTFIELD2_TBL"</definedName>
    <definedName name="NvsValTbl.OPERATING_UNIT">"OPER_UNIT_TBL"</definedName>
    <definedName name="NvsValTbl.PRODUCT">"PRODUCT_TBL"</definedName>
    <definedName name="NvsValTbl.PROGRAM_CODE">"PROGRAM_TBL"</definedName>
    <definedName name="NvsValTbl.SCENARIO">"BD_SCENARIO_TBL"</definedName>
    <definedName name="NvsValTbl.STATISTICS_CODE">"STAT_TBL"</definedName>
    <definedName name="NvsValTbl.TREE_NODE">"TREE_NODE_VW"</definedName>
    <definedName name="Oct">[1]FY2000!$W$396:$AG$436</definedName>
    <definedName name="page10">'[1]Not in Use'!$B$4:$Q$67</definedName>
    <definedName name="Page19a">'[9]19'!$B$1:$R$56</definedName>
    <definedName name="payment">{#N/A,#N/A,FALSE,"Totals";#N/A,#N/A,FALSE,"First-Of-Month";#N/A,#N/A,FALSE,"March 1-2";#N/A,#N/A,FALSE,"March 3";#N/A,#N/A,FALSE,"March 4";#N/A,#N/A,FALSE,"March 5";#N/A,#N/A,FALSE,"March 6";#N/A,#N/A,FALSE,"March 7-9";#N/A,#N/A,FALSE,"March 10";#N/A,#N/A,FALSE,"March 11";#N/A,#N/A,FALSE,"March 12";#N/A,#N/A,FALSE,"March 13";#N/A,#N/A,FALSE,"March 14-16";#N/A,#N/A,FALSE,"March 17";#N/A,#N/A,FALSE,"March 18";#N/A,#N/A,FALSE,"March 19";#N/A,#N/A,FALSE,"March 20";#N/A,#N/A,FALSE,"March 21-23";#N/A,#N/A,FALSE,"March 24"}</definedName>
    <definedName name="PCR">'[4]Workings 1'!$K$23:$K$24</definedName>
    <definedName name="_xlnm.Print_Area">#REF!</definedName>
    <definedName name="print_Area1">[10]IS!$A$1:$BG$77</definedName>
    <definedName name="_xlnm.Print_Titles">#N/A</definedName>
    <definedName name="PriorVol">'[11]Summary Graphs'!$BP$6:$CE$70</definedName>
    <definedName name="PYE">'[11]Summary Graphs'!$CM$6:$DA$75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lo">'[12]COS p1'!$R$8</definedName>
    <definedName name="rPages">[13]Index!$G$6:$H$16</definedName>
    <definedName name="schedule">{#N/A,#N/A,FALSE,"Totals";#N/A,#N/A,FALSE,"First-Of-Month";#N/A,#N/A,FALSE,"March 1-2";#N/A,#N/A,FALSE,"March 3";#N/A,#N/A,FALSE,"March 4";#N/A,#N/A,FALSE,"March 5";#N/A,#N/A,FALSE,"March 6";#N/A,#N/A,FALSE,"March 7-9";#N/A,#N/A,FALSE,"March 10";#N/A,#N/A,FALSE,"March 11";#N/A,#N/A,FALSE,"March 12";#N/A,#N/A,FALSE,"March 13";#N/A,#N/A,FALSE,"March 14-16";#N/A,#N/A,FALSE,"March 17";#N/A,#N/A,FALSE,"March 18";#N/A,#N/A,FALSE,"March 19";#N/A,#N/A,FALSE,"March 20";#N/A,#N/A,FALSE,"March 21-23";#N/A,#N/A,FALSE,"March 24"}</definedName>
    <definedName name="sep">[1]FY2000!$W$354:$AG$394</definedName>
    <definedName name="Set">" "</definedName>
    <definedName name="SPWS_WBID">"0A364783-6728-11D5-A438-99D762EF948E"</definedName>
    <definedName name="Title_RY">[6]Increase!$C$7</definedName>
    <definedName name="tyhdxrthdrcthdcrtf">0.00167824074742384</definedName>
    <definedName name="USV">{#N/A,#N/A,FALSE,"OIT ee contribs 00";#N/A,#N/A,FALSE,"OITeecontribs-DentalVision";#N/A,#N/A,FALSE,"OIT-pc01";#N/A,#N/A,FALSE,"pc-dent&amp;vision01";#N/A,#N/A,FALSE,"OIT-tc01";#N/A,#N/A,FALSE,"tc-dent&amp;vision01"}</definedName>
    <definedName name="w">41016.7584953704</definedName>
    <definedName name="work">'[8]East of England'!$A$4:$AZ$26</definedName>
    <definedName name="workload">'[8]East of England'!$A$4:$AZ$26</definedName>
    <definedName name="wrn.2004._.Feb.">{"2004 Feb Therms",#N/A,FALSE,"Feb";"2004 Feb Gas Gross Margin Act vs act",#N/A,FALSE,"Feb";"2004 Feb Gas Gross Margin Bud vs Act",#N/A,FALSE,"Feb";"2004 Feb Norm vs Norm wna",#N/A,FALSE,"Feb";"2004 Feb Act vs Act wna",#N/A,FALSE,"Feb";"2004 Feb Budget vs norm wna",#N/A,FALSE,"Feb";"2004 Feb Bud vs act wna",#N/A,FALSE,"Feb";"2004 Feb Weather norm",#N/A,FALSE,"Feb";"2004 Feb var analy part 2",#N/A,FALSE,"Feb";"2004 Var analysis part 1",#N/A,FALSE,"Feb";"2004 Feb Act Margin Calc",#N/A,FALSE,"Feb";"2004 Feb Budget Breakdown",#N/A,FALSE,"Feb"}</definedName>
    <definedName name="wrn.2005.">{#N/A,#N/A,FALSE,"Jan2005";#N/A,#N/A,FALSE,"Feb2005";#N/A,#N/A,FALSE,"Mar2005";#N/A,#N/A,FALSE,"Apr2005";#N/A,#N/A,FALSE,"May2005";#N/A,#N/A,FALSE,"Jun2005";#N/A,#N/A,FALSE,"Jul2005";#N/A,#N/A,FALSE,"Aug2005";#N/A,#N/A,FALSE,"Sep2005";#N/A,#N/A,FALSE,"Oct2005";#N/A,#N/A,FALSE,"Nov2005";#N/A,#N/A,FALSE,"Dec2005"}</definedName>
    <definedName name="wrn.2006.">{#N/A,#N/A,FALSE,"Jan2006";#N/A,#N/A,FALSE,"Feb2006";#N/A,#N/A,FALSE,"Mar2006";#N/A,#N/A,FALSE,"Apr2006";#N/A,#N/A,FALSE,"May2006";#N/A,#N/A,FALSE,"Jun2006";#N/A,#N/A,FALSE,"Jul2006";#N/A,#N/A,FALSE,"Aug2006";#N/A,#N/A,FALSE,"Sep2006";#N/A,#N/A,FALSE,"Oct2006";#N/A,#N/A,FALSE,"Nov2006";#N/A,#N/A,FALSE,"Dec2006"}</definedName>
    <definedName name="wrn.2007.">{#N/A,#N/A,FALSE,"Jan2007";#N/A,#N/A,FALSE,"Feb2007";#N/A,#N/A,FALSE,"Mar2007";#N/A,#N/A,FALSE,"Apr2007";#N/A,#N/A,FALSE,"May2007";#N/A,#N/A,FALSE,"Jun2007";#N/A,#N/A,FALSE,"Jul2007";#N/A,#N/A,FALSE,"Aug2007";#N/A,#N/A,FALSE,"Sept2007";#N/A,#N/A,FALSE,"Oct2007"}</definedName>
    <definedName name="wrn.All._.Sheets.">{#N/A,#N/A,FALSE,"Totals";#N/A,#N/A,FALSE,"First-Of-Month";#N/A,#N/A,FALSE,"March 1-2";#N/A,#N/A,FALSE,"March 3";#N/A,#N/A,FALSE,"March 4";#N/A,#N/A,FALSE,"March 5";#N/A,#N/A,FALSE,"March 6";#N/A,#N/A,FALSE,"March 7-9";#N/A,#N/A,FALSE,"March 10";#N/A,#N/A,FALSE,"March 11";#N/A,#N/A,FALSE,"March 12";#N/A,#N/A,FALSE,"March 13";#N/A,#N/A,FALSE,"March 14-16";#N/A,#N/A,FALSE,"March 17";#N/A,#N/A,FALSE,"March 18";#N/A,#N/A,FALSE,"March 19";#N/A,#N/A,FALSE,"March 20";#N/A,#N/A,FALSE,"March 21-23";#N/A,#N/A,FALSE,"March 24"}</definedName>
    <definedName name="wrn.Apr._.2003.">{"Apr Actual Margin Calc",#N/A,FALSE,"Apr";"Apr Gas Gross Mar Act vs Budget",#N/A,FALSE,"Apr";"Apr Budget vs Normalized Var",#N/A,FALSE,"Apr";"Apr Budget vs Actual Var",#N/A,FALSE,"Apr";"Apr Budget Breakdown",#N/A,FALSE,"Apr";"Apr Variance anal by comp1",#N/A,FALSE,"Apr";"Apr var analy by comp2",#N/A,FALSE,"Apr";"Apr weath norm revenue margin",#N/A,FALSE,"Apr";"Apr budget vs norm margin var",#N/A,FALSE,"Apr";"Apr Act vs Act Margin Var",#N/A,FALSE,"Apr";"Apr norm vs norm var",#N/A,FALSE,"Apr";"Apr Gas Gross Mar Act vs Act",#N/A,FALSE,"Apr";"Apr Therm comparison",#N/A,FALSE,"Apr";"Apr Therms",#N/A,FALSE,"Apr"}</definedName>
    <definedName name="wrn.April._.2003._.Report.">{"Apr Gas Gross Mar Act vs Budget",#N/A,TRUE,"Apr";"Apr Gas Gross Mar Act vs Act",#N/A,TRUE,"Apr";"Apr Therm comparison",#N/A,TRUE,"Apr";"Apr Actual Margin Calc",#N/A,TRUE,"Apr";"Apr Budget vs Normalized Var",#N/A,TRUE,"Apr";"apr bud vs act margin var",#N/A,TRUE,"Apr";"Apr Budget Breakdown",#N/A,TRUE,"Apr";"Apr Variance anal by comp1",#N/A,TRUE,"Apr";"Apr var analy by comp2",#N/A,TRUE,"Apr";"Apr Act vs Act Margin Var",#N/A,TRUE,"Apr";"Apr norm vs norm var",#N/A,TRUE,"Apr"}</definedName>
    <definedName name="wrn.August._.2003.">{"Aug Gas Gross Margin Act vs Act",#N/A,FALSE,"Aug";"Aug Gas Gross Margin Act vs Budget",#N/A,FALSE,"Aug";"Aug Norm vs Norm var anal",#N/A,FALSE,"Aug";"Aug Act vs Act Var",#N/A,FALSE,"Aug";"Aug Budget vs Nor",#N/A,FALSE,"Aug";"Aug Act Margin Var WNA",#N/A,FALSE,"Aug";"Aug WNA Margin",#N/A,FALSE,"Aug";"Aug Var anal part 2",#N/A,FALSE,"Aug";"Aug Var by component",#N/A,FALSE,"Aug";"Aug Budget Breakdown",#N/A,FALSE,"Aug";"Aug Act Margin Calc",#N/A,FALSE,"Aug";"Aug GG Act vs Act",#N/A,FALSE,"Aug";"Aug GG Act vs Budget",#N/A,FALSE,"Aug"}</definedName>
    <definedName name="wrn.Client._.Deliverable._.Jen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Scenario._.1.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Scenario._.2.">{#N/A,#N/A,FALSE,"OIT ee contribs 00";#N/A,#N/A,FALSE,"OITeecontribs-DentalVision";#N/A,#N/A,FALSE,"OIT-pc01";#N/A,#N/A,FALSE,"pc-dent&amp;vision01";#N/A,#N/A,FALSE,"OIT-tc01";#N/A,#N/A,FALSE,"tc-dent&amp;vision01"}</definedName>
    <definedName name="wrn.Client._.Deliverables._.Baseline.">{#N/A,#N/A,FALSE,"OIT ee contribs 00";#N/A,#N/A,FALSE,"OITeecontribs-DentalVision";#N/A,#N/A,FALSE,"OIT-pc00";#N/A,#N/A,FALSE,"OIT-pc01";#N/A,#N/A,FALSE,"pc-dent&amp;vision00";#N/A,#N/A,FALSE,"pc-dent&amp;vision01";#N/A,#N/A,FALSE,"OIT-tc00";#N/A,#N/A,FALSE,"OIT-tc01";#N/A,#N/A,FALSE,"tc-dent&amp;vision00";#N/A,#N/A,FALSE,"tc-dent&amp;vision01"}</definedName>
    <definedName name="wrn.Dec._.2003.">{"Dec Therms",#N/A,FALSE,"Dec";"Dec Gas Gross Margin Act vs Act",#N/A,FALSE,"Dec";"Dec Gas Gross Margin Actual vs Budget",#N/A,FALSE,"Dec";"Dec Normalized vs Normalized WNA",#N/A,FALSE,"Dec";"Dec Actual vs Actual WNA",#N/A,FALSE,"Dec";"Dec Budget vs Normalized WNA",#N/A,FALSE,"Dec";"Dec Budget vs Actual WNC",#N/A,FALSE,"Dec";"Dec Weather Normalization",#N/A,FALSE,"Dec";"Dec Variance Analysis Part 2",#N/A,FALSE,"Dec";"Dec Variance analysis part 1",#N/A,FALSE,"Dec";"Dec Budget Breakdown",#N/A,FALSE,"Dec";"Dec Actual Margin Calculation",#N/A,FALSE,"Dec"}</definedName>
    <definedName name="wrn.DFR._.IV._.A._.Future._.Revenue.">{"Page_1A",#N/A,FALSE,"Page 1 A";"Page_1B",#N/A,FALSE,"Page 1 B";"Page_1C",#N/A,FALSE,"Page 1 C";"Page 2",#N/A,FALSE,"Page 2";"Page 3",#N/A,FALSE,"Page 3";"Page 4",#N/A,FALSE,"Page 4";"Page 5",#N/A,FALSE,"Page 5";"Page 6",#N/A,FALSE,"Page 6";"Page 7",#N/A,FALSE,"Page 7";"Page 8",#N/A,FALSE,"Page 8";"Page 9",#N/A,FALSE,"Page 9";"Page 10",#N/A,FALSE,"Page 10";"Page 11",#N/A,FALSE,"Page 11"}</definedName>
    <definedName name="wrn.Explanations.">{"exp SC1",#N/A,FALSE,"Mar";"exp SC2",#N/A,FALSE,"Mar";"exp SC2MB",#N/A,FALSE,"Mar";"exp SC1MB",#N/A,FALSE,"Mar";"exp roll up for tables",#N/A,FALSE,"Mar"}</definedName>
    <definedName name="wrn.Feb._.all._.sheets.">{"FEB 03 Budget Breakdown",#N/A,FALSE,"Feb";"FEB 03 Actual Margin Calculation",#N/A,FALSE,"Feb";"FEB 03 Variance Analysis by Component",#N/A,FALSE,"Feb";"FEB 03 Variance Analysis part 2 by component",#N/A,FALSE,"Feb";"FEB 03 Weather Normalized Revenue Margin",#N/A,FALSE,"Feb";"FEB 03 Budget vs Actual Margin Variance",#N/A,FALSE,"Feb";"FEB 03 Budget vs Normalized Margin Variance",#N/A,FALSE,"Feb";"FEB 03 Actual vs Actual Margin Variance",#N/A,FALSE,"Feb";"FEB 03 Normalized vs Normalized Margin Variance",#N/A,FALSE,"Feb";"FEB 03 Gas Gross Margin Actuals vs Budget",#N/A,FALSE,"Feb";"FEB 03 Gas Gross Margin Actual vs Actual",#N/A,FALSE,"Feb"}</definedName>
    <definedName name="wrn.Feb._.Package.">{"FEB 03 Gas Gross Margin Actuals vs Budget",#N/A,FALSE,"Feb";"FEB 03 Gas Gross Margin Actual vs Actual",#N/A,FALSE,"Feb";"FEB 03 Actual Margin Calculation",#N/A,FALSE,"Feb";"FEB 03 Variance Analysis by Component",#N/A,FALSE,"Feb";"FEB 03 Variance Analysis part 2 by component",#N/A,FALSE,"Feb";"FEB 03 Budget vs Actual Margin Variance",#N/A,FALSE,"Feb";"FEB 03 Budget vs Normalized Margin Variance",#N/A,FALSE,"Feb";"FEB 03 Normalized vs Normalized Margin Variance",#N/A,FALSE,"Feb";"FEB 03 Actual vs Actual Margin Variance",#N/A,FALSE,"Feb";"FEB 03 Weather Normalized Revenue Margin",#N/A,FALSE,"Feb";"FEB 03 Budget Breakdown",#N/A,FALSE,"Feb";"YTD Gas Gross Margin Actual vs Budget",#N/A,FALSE,"Feb";"YTD Gas Gross Margin Actual vs Actual",#N/A,FALSE,"Feb";"YTD Actual Margin Calculaton",#N/A,FALSE,"Feb";"YTD Variance Analysis by Component part 1",#N/A,FALSE,"Feb";"YTD Budget vs Actual Margin Variance",#N/A,FALSE,"Feb";"YTD Budget vs Normalized Margin Variance",#N/A,FALSE,"Feb";"YTD Normalized vs Normalized Margin Variance",#N/A,FALSE,"Feb"}</definedName>
    <definedName name="wrn.GAC._.RECO.">{#N/A,#N/A,FALSE,"EST TRANS ";#N/A,#N/A,FALSE,"PIPELINE REF";#N/A,#N/A,FALSE,"GAC COST REC";#N/A,#N/A,FALSE,"INT ON PIPELINE";#N/A,#N/A,FALSE,"PIPELINE REF";#N/A,#N/A,FALSE,"Monthly Imbalan";#N/A,#N/A,FALSE,"PRORATED T.A.C.";#N/A,#N/A,FALSE,"TRAN REF SUR";#N/A,#N/A,FALSE,"INTERRUPTIBLE";#N/A,#N/A,FALSE,"PRIOR  TRANS";#N/A,#N/A,FALSE,"EST TRANS "}</definedName>
    <definedName name="wrn.Goals._.Backup.">{#N/A,#N/A,FALSE,"Summary";#N/A,#N/A,FALSE,"PSA Incentive";#N/A,#N/A,FALSE,"LI Steam F.O. Lost MWHRs";#N/A,#N/A,FALSE,"LI IC F.O.F. ";#N/A,#N/A,FALSE,"LI Accident Reduction";#N/A,#N/A,FALSE,"RavIC FOF";#N/A,#N/A,FALSE,"Rav Steam EFOR";#N/A,#N/A,FALSE,"RavIC Summer DMNC";#N/A,#N/A,FALSE,"Rav OSHA Lost Time Accid"}</definedName>
    <definedName name="wrn.Jan._.2004.">{"2004 Jan GGross Margin Act vs Act",#N/A,FALSE,"Jan";"2004 Jan GGross Margin Act vs Budget",#N/A,FALSE,"Jan";"2004 Jan Norm vs Norm",#N/A,FALSE,"Jan";"2004 Jan Act vs Act",#N/A,FALSE,"Jan";"2004 Jan Budget vs Normalized",#N/A,FALSE,"Jan";"2004 Jan Act vs Budget",#N/A,FALSE,"Jan";"2004 Jan Weather Norm",#N/A,FALSE,"Jan";"2004 Jan Varance Anal by component",#N/A,FALSE,"Jan";"2004 Jan Budget",#N/A,FALSE,"Jan";"2004 Jan Actual Margin Calc",#N/A,FALSE,"Jan";"2004 Jan Therms",#N/A,FALSE,"Jan"}</definedName>
    <definedName name="wrn.Jan._.Package._.2003.">{"Jan Gas Gross Margin Actual vs Budget",#N/A,FALSE,"Jan";"Jan Gas Gross Margin Actual vs Actual",#N/A,FALSE,"Jan";"Jan Actual margin calculation clean",#N/A,FALSE,"Jan";"Jan Variance Analysis by Component",#N/A,FALSE,"Jan";"Jan Variance Analysis by Component 2",#N/A,FALSE,"Jan";"Jan Budget vs Actual",#N/A,FALSE,"Jan";"Jan Budget vs Normalized",#N/A,FALSE,"Jan";"Jan Normalized vs Normalized",#N/A,FALSE,"Jan";"JAN Actual To Actual Margin Variance",#N/A,FALSE,"Jan";"JAN Weather Normalized Revenue Margin",#N/A,FALSE,"Jan";"JAN Budget Breakdown",#N/A,FALSE,"Jan";"YTD Gas Gross Margin Actual vs Budget",#N/A,FALSE,"YTD";"YTD Gas Gross Margin Actual vs Actual",#N/A,FALSE,"YTD";"YTD Actual Margin Calculaton",#N/A,FALSE,"YTD";"YTD Variance Analysis by Component",#N/A,FALSE,"YTD";"YTD Budget vs Actual Margin Variance",#N/A,FALSE,"YTD";"YTD Budget vs Normalized Margin Variance",#N/A,FALSE,"YTD";"YTD Normalized vs Normalized Margin Variance",#N/A,FALSE,"YTD"}</definedName>
    <definedName name="wrn.July._.2003.">{"July Therms",#N/A,FALSE,"Jul";"July Normalized vs Normalized",#N/A,FALSE,"Jul";"July Act vs Actual Margin Var",#N/A,FALSE,"Jul";"July Budget vs Normalized",#N/A,FALSE,"Jul";"July Bud vs Act Marg Variance",#N/A,FALSE,"Jul";"July Weather Normalized Revenue",#N/A,FALSE,"Jul";"July Variance Analy part 2",#N/A,FALSE,"Jul";"July Var Analysis part 1",#N/A,FALSE,"Jul";"Jul Actual Margin Calc",#N/A,FALSE,"Jul"}</definedName>
    <definedName name="wrn.June._.2003.">{"June 03 Therm Comparison",#N/A,FALSE,"Jun";"June 03 Act vs Act Margin Var",#N/A,FALSE,"Jun";"June 03 Budget vs Norm Margin Var",#N/A,FALSE,"Jun";"June 03 Budget vs Act Margin Var",#N/A,FALSE,"Jun";"June 03 Weather Norm Rev Margin",#N/A,FALSE,"Jun";"June 03 Act Margin Calc",#N/A,FALSE,"Jun";"June 03 Budget Breakdown",#N/A,FALSE,"Jun";"June 03 Variance by comp p1",#N/A,FALSE,"Jun";"June 03 Var Analys by comp p2",#N/A,FALSE,"Jun";"June 03 Gas Gross Budg vs Act",#N/A,FALSE,"Jun";"June 03 Gas Gross Act vs Act",#N/A,FALSE,"Jun"}</definedName>
    <definedName name="wrn.March._.2003.">{"MAR 03 Gas Gross Margin Actual vs Actual",#N/A,FALSE,"Mar";"MAR 03 Gas Gross Margin Actuals vs Budget",#N/A,FALSE,"Mar";"MAR 03 Normalized vs Normalized Margin Variance",#N/A,FALSE,"Mar";"MAR 03 Actual vs Actual Margin Variance",#N/A,FALSE,"Mar";"MAR 03 Budget vs Normalized Margin Variance",#N/A,FALSE,"Mar";"MAR 03 Budget vs Actual Margin",#N/A,FALSE,"Mar";"MAR 03 Weather Normalized Revenue Margin",#N/A,FALSE,"Mar";"MAR 03 Variance Analysis part 2 by component",#N/A,FALSE,"Mar";"MAR 03 Variance Analysis by Component",#N/A,FALSE,"Mar";"MAR 03 Actual Margin Calculation",#N/A,FALSE,"Mar";"MAR 03 Budget Breakdown",#N/A,FALSE,"Mar"}</definedName>
    <definedName name="wrn.March._.Package.">{"MAR 03 Gas Gross Margin Actuals vs Budget",#N/A,FALSE,"Mar";"MAR 03 Gas Gross Margin Actual vs Actual",#N/A,FALSE,"Mar";"MAR 03 Actual Margin Calculation",#N/A,FALSE,"Mar";"MAR 03 Variance Analysis by Component",#N/A,FALSE,"Mar";"MAR 03 Variance Analysis part 2 by component",#N/A,FALSE,"Mar";"MAR 03 Budget vs Actual Margin",#N/A,FALSE,"Mar";"MAR 03 Budget vs Normalized Margin Variance",#N/A,FALSE,"Mar";"MAR 03 Normalized vs Normalized Margin Variance",#N/A,FALSE,"Mar";"MAR 03 Actual vs Actual Margin Variance",#N/A,FALSE,"Mar";"MAR 03 Weather Normalized Revenue Margin",#N/A,FALSE,"Mar";"MAR 03 Budget Breakdown",#N/A,FALSE,"Mar";"YTD Gas Gross Margin Actual vs Budget",#N/A,FALSE,"YTD";"YTD Gas Gross Margin Actual vs Actual",#N/A,FALSE,"YTD";"YTD Actual Margin Calculaton",#N/A,FALSE,"YTD";"YTD Variance Analysis by Component",#N/A,FALSE,"YTD";"YTD Budget vs Actual Margin Variance",#N/A,FALSE,"YTD";"YTD Budget vs Normalized Margin Variance",#N/A,FALSE,"YTD";"YTD Normalized vs Normalized Margin Variance",#N/A,FALSE,"YTD"}</definedName>
    <definedName name="wrn.May._.2003.">{"May Actual Margin Calculation",#N/A,FALSE,"May";"May Gas Gross Actual vs Budget",#N/A,FALSE,"May";"May Gas Gross Actual Actual",#N/A,FALSE,"May";"May Budget Breakdown",#N/A,FALSE,"May";"May Variance analysis by component",#N/A,FALSE,"May";"May Variance Analysis part 2",#N/A,FALSE,"May";"May WNA",#N/A,FALSE,"May";"May Budget vs Actual Variance",#N/A,FALSE,"May";"May Budget vs Normalized Variance",#N/A,FALSE,"May";"May Act vs Act Margin Variance",#N/A,FALSE,"May";"May Norm vs Norm Margin Variance",#N/A,FALSE,"May";"May Therms",#N/A,FALSE,"May"}</definedName>
    <definedName name="wrn.MISC.">{"Apr Gas Gross Mar Act vs Budget",#N/A,FALSE,"Apr";"May Gas Gross Actual vs Budget",#N/A,FALSE,"May";"June 03 Gas Gross Budg vs Act",#N/A,FALSE,"Jun";"Jul Gas Gross Act vs Budget",#N/A,FALSE,"Jul";"Aug GG Act vs Budget",#N/A,FALSE,"Aug"}</definedName>
    <definedName name="wrn.Nov._.2003.">{"Nov Therms",#N/A,FALSE,"Nov";"Nov Varance analysis part 2",#N/A,FALSE,"Nov";"NOV 2002 Actuals vs Budget",#N/A,FALSE,"Nov";"Nov Budget Breakdown",#N/A,FALSE,"Nov";"NOV Budget vs Normalized Margin Variance",#N/A,FALSE,"Nov";"NOV Weather Normalized Revenue Margin",#N/A,FALSE,"Nov";"NOV Actual 2002 vs Actual 2001",#N/A,FALSE,"Nov";"Nov Actual Margin Calculation",#N/A,FALSE,"Nov";"NOV Variance analysis by component part 1",#N/A,FALSE,"Nov";"NOV Budget vs Actual Margin Variance",#N/A,FALSE,"Nov"}</definedName>
    <definedName name="wrn.Oct._.2003.">{"Oct Therms",#N/A,FALSE,"Oct";"Oct Act vs Act",#N/A,FALSE,"Oct";"Oct Act vs Budget",#N/A,FALSE,"Oct";"Oct WNA Revenue Margin",#N/A,FALSE,"Oct";"Oct Variance Analysis by Component",#N/A,FALSE,"Oct";"Oct Actual Margin Calc",#N/A,FALSE,"Oct";"Oct Var Analysis part 2",#N/A,FALSE,"Oct";"Oct Budget vs Actual Margin Varinance",#N/A,FALSE,"Oct";"Oct Budget vs Normalized Margin Variance",#N/A,FALSE,"Oct";"Oct Act vs Act Margin Variance",#N/A,FALSE,"Oct";"Oct Norm vs Norm Margin Variance",#N/A,FALSE,"Oct"}</definedName>
    <definedName name="wrn.OIT._.Sum._.Pages.Manual._.Input._.First.">{#N/A,#N/A,FALSE,"OIT summ";#N/A,#N/A,FALSE,"otb summ-dental";#N/A,#N/A,FALSE,"otb summ-vision"}</definedName>
    <definedName name="wrn.PRINT._.ALL.">{#N/A,#N/A,FALSE,"JV167";#N/A,#N/A,FALSE,"INPUT AREA"}</definedName>
    <definedName name="wrn.Print._.Report.">{#N/A,#N/A,FALSE,"COG Reco";#N/A,#N/A,FALSE,"Gas Cost Accrual Analysis";#N/A,#N/A,FALSE,"Analysis of Unbilled Adjustment"}</definedName>
    <definedName name="wrn.Sep._.2003.">{"sep act vs act ggm",#N/A,FALSE,"Sep";"sep act vs budget",#N/A,FALSE,"Sep";"sep actual margin calc",#N/A,FALSE,"Sep";"sep therms",#N/A,FALSE,"Sep";"sep var analysis by component",#N/A,FALSE,"Sep";"sep weather norm credits",#N/A,FALSE,"Sep";"sep bud vs act margin var",#N/A,FALSE,"Sep";"sep actual vs actual margin variance",#N/A,FALSE,"Sep"}</definedName>
    <definedName name="wrn.Slide._.Add._.Ons.">{"Sec2Sch1",#N/A,FALSE,"Sheet1";"Sec2Sch2",#N/A,FALSE,"Sheet1";"Sec2Sch3",#N/A,FALSE,"Sheet1"}</definedName>
    <definedName name="wrn.Storage.">{"Storage",#N/A,FALSE,"Storage"}</definedName>
    <definedName name="wrn.year._.2004.">{"2004 4 April",#N/A,FALSE,"Apr2004";"2004 5 May",#N/A,FALSE,"May2004";"2004 6 June",#N/A,FALSE,"Jun2004";"2004 7 July",#N/A,FALSE,"Jul2004";"2004 8 August",#N/A,FALSE,"Aug2004";"2004 9 Sept",#N/A,FALSE,"Sep2004";"2004 10 Oct",#N/A,FALSE,"Oct2004";#N/A,#N/A,FALSE,"Nov2004";#N/A,#N/A,FALSE,"Dec2004"}</definedName>
    <definedName name="wrn.YTD._.2003._.2004.">{"YTD Therms",#N/A,FALSE,"YTD";"YTD Gas Gross Margin Actual vs Actual",#N/A,FALSE,"YTD";"YTD Gas Gross Margin Actual vs Budget",#N/A,FALSE,"YTD";"YTD Normalized vs Normalized WNA",#N/A,FALSE,"YTD";"YTD Actual vs Actual WNA",#N/A,FALSE,"YTD";"YTD Budget vs Normalized WNA",#N/A,FALSE,"YTD";"YTD Budget vs Actual WNA",#N/A,FALSE,"YTD";"YTD Weather Normalization",#N/A,FALSE,"YTD";"YTD Variance Analysis by Components",#N/A,FALSE,"YTD";"YTD Budget Breakdown",#N/A,FALSE,"YTD";"YTD Actual Margin Calculation",#N/A,FALSE,"YTD"}</definedName>
    <definedName name="xfghfghygjytj">40269.094375</definedName>
    <definedName name="xx">{#N/A,#N/A,FALSE,"OIT ee contribs 00";#N/A,#N/A,FALSE,"OITeecontribs-DentalVision";#N/A,#N/A,FALSE,"OIT-pc01";#N/A,#N/A,FALSE,"pc-dent&amp;vision01";#N/A,#N/A,FALSE,"OIT-tc01";#N/A,#N/A,FALSE,"tc-dent&amp;vision01"}</definedName>
    <definedName name="YEPMAR">'[11]Summary Graphs'!$FD$6:$FQ$81</definedName>
    <definedName name="YEPVOL">'[11]Summary Graphs'!$EH$6:$EV$53</definedName>
    <definedName name="yjuyyukyukyukuk">"V2010-03-31"</definedName>
    <definedName name="yjyujuyjfuyjf">"V00005"</definedName>
    <definedName name="yrtodate">[1]FY2000!$BS$5:$CE$58</definedName>
    <definedName name="ytjtyjtyjytj">"V2003-07-01"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G45" i="1" l="1"/>
  <c r="G46" i="1"/>
  <c r="S40" i="1"/>
  <c r="O40" i="1"/>
  <c r="K40" i="1"/>
  <c r="I45" i="1" l="1"/>
  <c r="M45" i="1" s="1"/>
  <c r="Q45" i="1" s="1"/>
  <c r="U45" i="1" s="1"/>
  <c r="G38" i="1"/>
  <c r="G25" i="1"/>
  <c r="G23" i="1"/>
  <c r="E40" i="1" l="1"/>
  <c r="M36" i="1"/>
  <c r="I40" i="1"/>
  <c r="G37" i="1"/>
  <c r="G36" i="1"/>
  <c r="M20" i="1" l="1"/>
  <c r="Q20" i="1" s="1"/>
  <c r="U20" i="1" s="1"/>
  <c r="A18" i="1"/>
  <c r="G24" i="1" l="1"/>
  <c r="I24" i="1" s="1"/>
  <c r="M24" i="1" s="1"/>
  <c r="Q24" i="1" s="1"/>
  <c r="U24" i="1" s="1"/>
  <c r="M19" i="1"/>
  <c r="Q19" i="1" s="1"/>
  <c r="U19" i="1" s="1"/>
  <c r="G20" i="1"/>
  <c r="G19" i="1"/>
  <c r="G44" i="1" l="1"/>
  <c r="M28" i="1"/>
  <c r="K21" i="1"/>
  <c r="K26" i="1" s="1"/>
  <c r="I44" i="1" l="1"/>
  <c r="M44" i="1" s="1"/>
  <c r="Q44" i="1" s="1"/>
  <c r="U44" i="1" s="1"/>
  <c r="K32" i="1"/>
  <c r="G28" i="1"/>
  <c r="G18" i="1"/>
  <c r="I21" i="1"/>
  <c r="G30" i="1"/>
  <c r="G43" i="1"/>
  <c r="I43" i="1" s="1"/>
  <c r="M43" i="1" s="1"/>
  <c r="Q43" i="1" s="1"/>
  <c r="U43" i="1" s="1"/>
  <c r="G42" i="1"/>
  <c r="A19" i="1" l="1"/>
  <c r="A20" i="1" s="1"/>
  <c r="A21" i="1" l="1"/>
  <c r="A22" i="1" s="1"/>
  <c r="A23" i="1" s="1"/>
  <c r="A24" i="1" s="1"/>
  <c r="S47" i="1"/>
  <c r="O47" i="1"/>
  <c r="K47" i="1"/>
  <c r="M37" i="1"/>
  <c r="Q37" i="1" s="1"/>
  <c r="U37" i="1" s="1"/>
  <c r="M30" i="1"/>
  <c r="Q30" i="1" s="1"/>
  <c r="U30" i="1" s="1"/>
  <c r="E47" i="1"/>
  <c r="K49" i="1" l="1"/>
  <c r="A25" i="1"/>
  <c r="A28" i="1" l="1"/>
  <c r="A29" i="1" s="1"/>
  <c r="A30" i="1" s="1"/>
  <c r="A31" i="1" s="1"/>
  <c r="A32" i="1" s="1"/>
  <c r="K55" i="1" s="1"/>
  <c r="A26" i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27" i="1"/>
  <c r="K54" i="1"/>
  <c r="K56" i="1" l="1"/>
  <c r="K57" i="1"/>
  <c r="K58" i="1" l="1"/>
  <c r="M42" i="1"/>
  <c r="Q42" i="1" s="1"/>
  <c r="U42" i="1" s="1"/>
  <c r="Q28" i="1" l="1"/>
  <c r="U28" i="1" s="1"/>
  <c r="M17" i="1"/>
  <c r="M21" i="1" s="1"/>
  <c r="I25" i="1"/>
  <c r="I46" i="1"/>
  <c r="M46" i="1" s="1"/>
  <c r="Q46" i="1" s="1"/>
  <c r="U46" i="1" s="1"/>
  <c r="I23" i="1"/>
  <c r="Q36" i="1"/>
  <c r="U36" i="1" s="1"/>
  <c r="I26" i="1" l="1"/>
  <c r="I32" i="1" s="1"/>
  <c r="M25" i="1"/>
  <c r="Q25" i="1" s="1"/>
  <c r="U25" i="1" s="1"/>
  <c r="M23" i="1"/>
  <c r="M38" i="1"/>
  <c r="U18" i="1"/>
  <c r="M26" i="1" l="1"/>
  <c r="M32" i="1" s="1"/>
  <c r="Q23" i="1"/>
  <c r="Q38" i="1"/>
  <c r="U23" i="1" l="1"/>
  <c r="U38" i="1"/>
  <c r="G17" i="1" l="1"/>
  <c r="E21" i="1"/>
  <c r="E26" i="1" s="1"/>
  <c r="E32" i="1" s="1"/>
  <c r="E49" i="1" s="1"/>
  <c r="G21" i="1" l="1"/>
  <c r="G26" i="1" s="1"/>
  <c r="G32" i="1" s="1"/>
  <c r="I47" i="1"/>
  <c r="I49" i="1" s="1"/>
  <c r="G39" i="1"/>
  <c r="M39" i="1"/>
  <c r="G40" i="1" l="1"/>
  <c r="M40" i="1"/>
  <c r="M47" i="1" s="1"/>
  <c r="M49" i="1" s="1"/>
  <c r="Q39" i="1"/>
  <c r="Q40" i="1" s="1"/>
  <c r="G47" i="1" l="1"/>
  <c r="G49" i="1" s="1"/>
  <c r="Q47" i="1"/>
  <c r="U39" i="1"/>
  <c r="U40" i="1" l="1"/>
  <c r="U47" i="1" s="1"/>
  <c r="I14" i="1" l="1"/>
  <c r="Q17" i="1" l="1"/>
  <c r="Q21" i="1" s="1"/>
  <c r="Q26" i="1" s="1"/>
  <c r="Q32" i="1" s="1"/>
  <c r="Q49" i="1" s="1"/>
  <c r="O21" i="1"/>
  <c r="O26" i="1" s="1"/>
  <c r="O32" i="1" s="1"/>
  <c r="O49" i="1" s="1"/>
  <c r="S21" i="1" l="1"/>
  <c r="S26" i="1" s="1"/>
  <c r="S32" i="1" s="1"/>
  <c r="S49" i="1" s="1"/>
  <c r="U17" i="1"/>
  <c r="U21" i="1" s="1"/>
  <c r="U26" i="1" s="1"/>
  <c r="U32" i="1" s="1"/>
  <c r="U49" i="1" s="1"/>
</calcChain>
</file>

<file path=xl/sharedStrings.xml><?xml version="1.0" encoding="utf-8"?>
<sst xmlns="http://schemas.openxmlformats.org/spreadsheetml/2006/main" count="94" uniqueCount="78">
  <si>
    <t>Page 1 of 1</t>
  </si>
  <si>
    <t xml:space="preserve"> </t>
  </si>
  <si>
    <t>Gas Operations Revenues by Component</t>
  </si>
  <si>
    <t>Description</t>
  </si>
  <si>
    <t>(a)</t>
  </si>
  <si>
    <t>(b)</t>
  </si>
  <si>
    <t>(c) = (a) + (b)</t>
  </si>
  <si>
    <t>(d)</t>
  </si>
  <si>
    <t>(e) = (c) + (d)</t>
  </si>
  <si>
    <t>(f)</t>
  </si>
  <si>
    <t>(g) = (e) + (f)</t>
  </si>
  <si>
    <t>(h)</t>
  </si>
  <si>
    <t>(i) = (g) + (h)</t>
  </si>
  <si>
    <t>Firm Revenues:</t>
  </si>
  <si>
    <t>Gas Lights</t>
  </si>
  <si>
    <t>Gas Cost Recovery  Revenues</t>
  </si>
  <si>
    <t>DAC Revenues</t>
  </si>
  <si>
    <t>Energy Efficiency Revenues</t>
  </si>
  <si>
    <t>Special Contract- Dominion Power</t>
  </si>
  <si>
    <t>Non Firm Revenues</t>
  </si>
  <si>
    <t>Other Operating Revenues:</t>
  </si>
  <si>
    <t>Gross Receipts Tax Revenues</t>
  </si>
  <si>
    <t>Off System Sales</t>
  </si>
  <si>
    <t>EE Shareholder Incentive</t>
  </si>
  <si>
    <t>Total Other Operating Revenues</t>
  </si>
  <si>
    <t>Total Operating Revenues</t>
  </si>
  <si>
    <t>Column Notes</t>
  </si>
  <si>
    <t>Line Notes</t>
  </si>
  <si>
    <t>Total Billed Revenues</t>
  </si>
  <si>
    <t>Total Firm and Firm Transportation Delivery Rates</t>
  </si>
  <si>
    <t>Revenue Decoupling Adjustment</t>
  </si>
  <si>
    <t>Infrastructure, Safety &amp; Reliability Capital</t>
  </si>
  <si>
    <t xml:space="preserve">     Sub-Total Delivery Rates</t>
  </si>
  <si>
    <t xml:space="preserve">     Sub-Total Firm Tariff Revenues</t>
  </si>
  <si>
    <t>Forfeited Discounts</t>
  </si>
  <si>
    <t>Rent from Gas Property</t>
  </si>
  <si>
    <t>Other Miscellaneous Revenue</t>
  </si>
  <si>
    <t>Non-Utility Billing</t>
  </si>
  <si>
    <t>Other Accounting Adj. Deferrals and Unbilled</t>
  </si>
  <si>
    <t>Sub-total Other Revenue</t>
  </si>
  <si>
    <t>Excess Earnings</t>
  </si>
  <si>
    <t>Sum of Line 1 through Line 4</t>
  </si>
  <si>
    <t>(c)</t>
  </si>
  <si>
    <t>(e)</t>
  </si>
  <si>
    <t>(g)</t>
  </si>
  <si>
    <t>(i)</t>
  </si>
  <si>
    <t>Sum of Line 7 through Line 9</t>
  </si>
  <si>
    <t>Sum of Line 10 through Line 12</t>
  </si>
  <si>
    <t>Sum of Line 18 through Line 21</t>
  </si>
  <si>
    <t>Sum of Line 24 through Line 28</t>
  </si>
  <si>
    <t>Line 14 + Line 29</t>
  </si>
  <si>
    <t>Lines (27) through (41):  Column (a) + Column (b)</t>
  </si>
  <si>
    <t>Column (e) + Column (f)</t>
  </si>
  <si>
    <t>Column (g) + Column (h)</t>
  </si>
  <si>
    <t>Per Workpaper PRB-1a-GAS Page 1, Column (a)</t>
  </si>
  <si>
    <t>Lines (2) through (22) Column (c) - Column (a)</t>
  </si>
  <si>
    <t>Lines (24) through (29):  - Column (a)</t>
  </si>
  <si>
    <t>Lines (2) through (23) per Workpaper PRB-1(a)-GAS, Page 1, Column (h)</t>
  </si>
  <si>
    <t>Lines (2) through (22) per Workpaper PRB-1a-GAS, Page 1, Column (j)</t>
  </si>
  <si>
    <t>Lines (24) through (291):  No Proforma Adjustments</t>
  </si>
  <si>
    <t>Line (3) per Schedule SAB-1-GAS, Page 2, Line (7) Column (d)</t>
  </si>
  <si>
    <t>Line (4) per Workpaper SAB-3-GAS, Page 2, Line (12) Column (f)</t>
  </si>
  <si>
    <t>Line (3) per Schedule SAB-1-GAS, Page 1, Line (7) Column (g)</t>
  </si>
  <si>
    <t>THE NARRAGANSETT ELECTRIC COMPANY</t>
  </si>
  <si>
    <t>d/b/a RHODE ISLAND ENERGY</t>
  </si>
  <si>
    <t>RIPUC Docket No. 25-45-GE</t>
  </si>
  <si>
    <t/>
  </si>
  <si>
    <t>Test Year Ended August 31, 2025</t>
  </si>
  <si>
    <t>Normalizing Adjustments</t>
  </si>
  <si>
    <t>Rate Year Ending July 31, 2027</t>
  </si>
  <si>
    <t>Rate Year 2 Ending July 31, 2028</t>
  </si>
  <si>
    <t>Data Year 1 Ending July 31, 2029</t>
  </si>
  <si>
    <t>Schedule SAB-2-GAS</t>
  </si>
  <si>
    <t>The Narragansett Electric Company d/b/a Rhode Island Energy</t>
  </si>
  <si>
    <t>For the Test Year Ended August 31, 2025 and the Rate Year Ending July 31, 2027</t>
  </si>
  <si>
    <t>Proforma Adjustments</t>
  </si>
  <si>
    <t>Adjustments to Reflect Conditions in Rate Year Ending July 31, 2028</t>
  </si>
  <si>
    <t>Adjustments to Reflect Conditions in Rate Year Ending July 31,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</si>
</sst>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d\-mmm\-yyyy"/>
    <numFmt numFmtId="166" formatCode="[$-409]mmmm\ d\,\ yyyy;@"/>
    <numFmt numFmtId="167" formatCode="[$-F800]dddd\,\ mmmm\ dd\,\ yyyy"/>
    <numFmt numFmtId="168" formatCode="#,##0.0,,,&quot;bn&quot;"/>
    <numFmt numFmtId="169" formatCode="#."/>
    <numFmt numFmtId="170" formatCode="mmmm\ d\,\ yyyy"/>
    <numFmt numFmtId="171" formatCode="_([$€-2]* #,##0.00_);_([$€-2]* \(#,##0.00\);_([$€-2]* &quot;-&quot;??_)"/>
    <numFmt numFmtId="172" formatCode="\€#,##0.0,,,&quot;bn&quot;"/>
    <numFmt numFmtId="173" formatCode="\€#,##0.0,,&quot;m&quot;"/>
    <numFmt numFmtId="174" formatCode="\€#,##0.0,&quot;k&quot;"/>
    <numFmt numFmtId="175" formatCode="\€#,##0.00"/>
    <numFmt numFmtId="176" formatCode="\£#,##0.00"/>
    <numFmt numFmtId="177" formatCode="\£#,##0.0,,,&quot;bn&quot;"/>
    <numFmt numFmtId="178" formatCode="\£#,##0.0,,&quot;m&quot;"/>
    <numFmt numFmtId="179" formatCode="\£#,##0.0,&quot;k&quot;"/>
    <numFmt numFmtId="180" formatCode="#,##0.0,,&quot;m&quot;"/>
    <numFmt numFmtId="181" formatCode="_(&quot;$&quot;* #,##0.0000_);_(&quot;$&quot;* \(#,##0.0000\);_(&quot;$&quot;* &quot;-&quot;????_);_(@_)"/>
    <numFmt numFmtId="182" formatCode="0."/>
    <numFmt numFmtId="183" formatCode="#,###,##0,&quot;k&quot;"/>
    <numFmt numFmtId="184" formatCode="0.0000"/>
    <numFmt numFmtId="185" formatCode="[$$-409]#,##0.00"/>
    <numFmt numFmtId="186" formatCode="\$#,##0.0,,,&quot;bn&quot;"/>
    <numFmt numFmtId="187" formatCode="\$#,##0.0,,&quot;m&quot;"/>
    <numFmt numFmtId="188" formatCode="\$#,##0.0,&quot;k&quot;"/>
  </numFmts>
  <fonts count="4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1"/>
    </font>
    <font>
      <sz val="12"/>
      <name val="Arial"/>
      <family val="2"/>
    </font>
    <font>
      <u/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name val="Helv"/>
      <charset val="204"/>
    </font>
    <font>
      <sz val="11"/>
      <color indexed="8"/>
      <name val="Calibri"/>
      <family val="2"/>
    </font>
    <font>
      <sz val="10"/>
      <name val="Helv"/>
    </font>
    <font>
      <sz val="12"/>
      <name val="TIMES"/>
    </font>
    <font>
      <sz val="1"/>
      <color indexed="16"/>
      <name val="Courier"/>
      <family val="3"/>
    </font>
    <font>
      <sz val="6"/>
      <name val="Arial"/>
      <family val="2"/>
    </font>
    <font>
      <sz val="10"/>
      <color indexed="12"/>
      <name val="Arial"/>
      <family val="2"/>
    </font>
    <font>
      <sz val="10"/>
      <color indexed="60"/>
      <name val="Arial"/>
      <family val="2"/>
    </font>
    <font>
      <sz val="8"/>
      <name val="Arial"/>
      <family val="2"/>
    </font>
    <font>
      <b/>
      <sz val="12"/>
      <color indexed="20"/>
      <name val="Arial"/>
      <family val="2"/>
    </font>
    <font>
      <sz val="10"/>
      <color indexed="8"/>
      <name val="Arial"/>
      <family val="2"/>
    </font>
    <font>
      <sz val="13"/>
      <name val="GillSans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indexed="10"/>
      <name val="Arial"/>
      <family val="2"/>
    </font>
    <font>
      <sz val="12"/>
      <color indexed="10"/>
      <name val="TIMES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Helvetica-Narrow"/>
    </font>
    <font>
      <b/>
      <sz val="12"/>
      <name val="Arial"/>
      <family val="2"/>
    </font>
    <font>
      <b/>
      <sz val="12"/>
      <color indexed="56"/>
      <name val="Arial"/>
      <family val="2"/>
    </font>
    <font>
      <b/>
      <sz val="14"/>
      <color indexed="56"/>
      <name val="Arial"/>
      <family val="2"/>
    </font>
    <font>
      <sz val="12"/>
      <name val="Arial Black"/>
      <family val="2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</borders>
  <cellStyleXfs count="10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7" fillId="0" borderId="0"/>
    <xf numFmtId="166" fontId="7" fillId="0" borderId="0"/>
    <xf numFmtId="167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3" fillId="2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5" fillId="0" borderId="0" applyFill="0" applyBorder="0" applyAlignment="0" applyProtection="0"/>
    <xf numFmtId="0" fontId="10" fillId="0" borderId="0"/>
    <xf numFmtId="0" fontId="11" fillId="0" borderId="0"/>
    <xf numFmtId="169" fontId="12" fillId="0" borderId="0">
      <protection locked="0"/>
    </xf>
    <xf numFmtId="0" fontId="11" fillId="0" borderId="0"/>
    <xf numFmtId="0" fontId="11" fillId="0" borderId="0"/>
    <xf numFmtId="0" fontId="11" fillId="0" borderId="0"/>
    <xf numFmtId="44" fontId="3" fillId="0" borderId="0" applyFont="0" applyFill="0" applyBorder="0" applyAlignment="0" applyProtection="0"/>
    <xf numFmtId="5" fontId="5" fillId="0" borderId="0" applyFill="0" applyBorder="0" applyAlignment="0" applyProtection="0"/>
    <xf numFmtId="170" fontId="5" fillId="0" borderId="0" applyFill="0" applyBorder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" fontId="5" fillId="0" borderId="0" applyFill="0" applyBorder="0" applyAlignment="0" applyProtection="0"/>
    <xf numFmtId="176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13" fillId="0" borderId="0" applyFont="0" applyFill="0" applyBorder="0" applyAlignment="0" applyProtection="0"/>
    <xf numFmtId="41" fontId="14" fillId="3" borderId="4">
      <alignment horizontal="left"/>
      <protection locked="0"/>
    </xf>
    <xf numFmtId="10" fontId="14" fillId="3" borderId="4">
      <alignment horizontal="right"/>
      <protection locked="0"/>
    </xf>
    <xf numFmtId="41" fontId="15" fillId="4" borderId="4">
      <alignment horizontal="left"/>
      <protection locked="0"/>
    </xf>
    <xf numFmtId="0" fontId="16" fillId="5" borderId="0"/>
    <xf numFmtId="3" fontId="17" fillId="0" borderId="0" applyFill="0" applyBorder="0" applyAlignment="0" applyProtection="0"/>
    <xf numFmtId="180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6" borderId="0"/>
    <xf numFmtId="0" fontId="5" fillId="0" borderId="0"/>
    <xf numFmtId="0" fontId="9" fillId="0" borderId="0"/>
    <xf numFmtId="38" fontId="19" fillId="0" borderId="0"/>
    <xf numFmtId="40" fontId="4" fillId="6" borderId="0">
      <alignment horizontal="right"/>
    </xf>
    <xf numFmtId="0" fontId="20" fillId="6" borderId="0">
      <alignment horizontal="right"/>
    </xf>
    <xf numFmtId="0" fontId="21" fillId="6" borderId="5"/>
    <xf numFmtId="0" fontId="21" fillId="0" borderId="0" applyBorder="0">
      <alignment horizontal="centerContinuous"/>
    </xf>
    <xf numFmtId="0" fontId="22" fillId="0" borderId="0" applyBorder="0">
      <alignment horizontal="centerContinuous"/>
    </xf>
    <xf numFmtId="0" fontId="10" fillId="0" borderId="0"/>
    <xf numFmtId="0" fontId="11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1" fontId="3" fillId="7" borderId="4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24" fillId="0" borderId="6">
      <alignment horizontal="center"/>
    </xf>
    <xf numFmtId="3" fontId="23" fillId="0" borderId="0" applyFont="0" applyFill="0" applyBorder="0" applyAlignment="0" applyProtection="0"/>
    <xf numFmtId="0" fontId="23" fillId="8" borderId="0" applyNumberFormat="0" applyFont="0" applyBorder="0" applyAlignment="0" applyProtection="0"/>
    <xf numFmtId="0" fontId="11" fillId="0" borderId="0"/>
    <xf numFmtId="3" fontId="25" fillId="0" borderId="0" applyFill="0" applyBorder="0" applyAlignment="0" applyProtection="0"/>
    <xf numFmtId="0" fontId="26" fillId="0" borderId="0"/>
    <xf numFmtId="42" fontId="3" fillId="6" borderId="0"/>
    <xf numFmtId="42" fontId="27" fillId="4" borderId="7">
      <alignment vertical="center"/>
    </xf>
    <xf numFmtId="0" fontId="28" fillId="6" borderId="1" applyNumberFormat="0">
      <alignment horizontal="center" vertical="center" wrapText="1"/>
    </xf>
    <xf numFmtId="10" fontId="3" fillId="6" borderId="0"/>
    <xf numFmtId="181" fontId="3" fillId="6" borderId="0"/>
    <xf numFmtId="42" fontId="29" fillId="6" borderId="2">
      <alignment horizontal="left"/>
    </xf>
    <xf numFmtId="181" fontId="29" fillId="6" borderId="2">
      <alignment horizontal="left"/>
    </xf>
    <xf numFmtId="4" fontId="30" fillId="4" borderId="8" applyNumberFormat="0" applyProtection="0">
      <alignment vertical="center"/>
    </xf>
    <xf numFmtId="4" fontId="31" fillId="9" borderId="0" applyNumberFormat="0" applyProtection="0">
      <alignment horizontal="left" vertical="center" indent="1"/>
    </xf>
    <xf numFmtId="4" fontId="31" fillId="7" borderId="8" applyNumberFormat="0" applyProtection="0">
      <alignment horizontal="right" vertical="center"/>
    </xf>
    <xf numFmtId="4" fontId="31" fillId="10" borderId="8" applyNumberFormat="0" applyProtection="0">
      <alignment horizontal="right" vertical="center"/>
    </xf>
    <xf numFmtId="4" fontId="30" fillId="7" borderId="8" applyNumberFormat="0" applyProtection="0">
      <alignment horizontal="left" vertical="center" indent="1"/>
    </xf>
    <xf numFmtId="182" fontId="32" fillId="0" borderId="9" applyNumberFormat="0" applyAlignment="0">
      <alignment horizontal="left"/>
    </xf>
    <xf numFmtId="0" fontId="8" fillId="0" borderId="0"/>
    <xf numFmtId="0" fontId="33" fillId="0" borderId="0">
      <alignment horizontal="center"/>
    </xf>
    <xf numFmtId="41" fontId="27" fillId="6" borderId="0">
      <alignment horizontal="left"/>
    </xf>
    <xf numFmtId="49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34" fillId="6" borderId="0">
      <alignment horizontal="left" vertical="center"/>
    </xf>
    <xf numFmtId="0" fontId="28" fillId="6" borderId="0">
      <alignment horizontal="left" wrapText="1"/>
    </xf>
    <xf numFmtId="0" fontId="35" fillId="0" borderId="0">
      <alignment horizontal="left" vertical="center"/>
    </xf>
    <xf numFmtId="41" fontId="28" fillId="6" borderId="0">
      <alignment horizontal="left"/>
    </xf>
    <xf numFmtId="0" fontId="11" fillId="0" borderId="10"/>
    <xf numFmtId="185" fontId="36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4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5" fontId="2" fillId="0" borderId="1" xfId="2" applyNumberFormat="1" applyFont="1" applyBorder="1" applyAlignment="1">
      <alignment horizontal="center" wrapText="1"/>
    </xf>
    <xf numFmtId="0" fontId="6" fillId="0" borderId="0" xfId="0" applyFont="1"/>
    <xf numFmtId="5" fontId="2" fillId="0" borderId="0" xfId="0" applyNumberFormat="1" applyFont="1"/>
    <xf numFmtId="5" fontId="2" fillId="0" borderId="0" xfId="2" applyNumberFormat="1" applyFont="1"/>
    <xf numFmtId="5" fontId="2" fillId="0" borderId="2" xfId="2" applyNumberFormat="1" applyFont="1" applyBorder="1"/>
    <xf numFmtId="5" fontId="2" fillId="0" borderId="0" xfId="2" applyNumberFormat="1" applyFont="1" applyAlignment="1">
      <alignment horizontal="center" wrapText="1"/>
    </xf>
    <xf numFmtId="165" fontId="2" fillId="0" borderId="1" xfId="2" quotePrefix="1" applyNumberFormat="1" applyFont="1" applyBorder="1" applyAlignment="1">
      <alignment horizontal="center" wrapText="1"/>
    </xf>
    <xf numFmtId="0" fontId="2" fillId="0" borderId="0" xfId="2" applyFont="1"/>
    <xf numFmtId="5" fontId="2" fillId="0" borderId="3" xfId="2" applyNumberFormat="1" applyFont="1" applyBorder="1"/>
    <xf numFmtId="0" fontId="2" fillId="0" borderId="0" xfId="0" applyFont="1" applyAlignment="1">
      <alignment horizontal="centerContinuous"/>
    </xf>
    <xf numFmtId="5" fontId="2" fillId="0" borderId="1" xfId="0" applyNumberFormat="1" applyFont="1" applyBorder="1"/>
    <xf numFmtId="5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7" fillId="0" borderId="0" xfId="0" applyFont="1"/>
    <xf numFmtId="0" fontId="38" fillId="0" borderId="0" xfId="0" applyFont="1"/>
    <xf numFmtId="43" fontId="2" fillId="0" borderId="0" xfId="108" applyFont="1"/>
    <xf numFmtId="43" fontId="2" fillId="0" borderId="0" xfId="108" applyFont="1" applyAlignment="1">
      <alignment horizontal="centerContinuous"/>
    </xf>
    <xf numFmtId="0" fontId="6" fillId="0" borderId="0" xfId="0" applyFont="1" applyAlignment="1">
      <alignment horizontal="left"/>
    </xf>
    <xf numFmtId="0" fontId="39" fillId="0" borderId="0" xfId="0" applyFont="1"/>
    <xf numFmtId="5" fontId="39" fillId="0" borderId="0" xfId="0" applyNumberFormat="1" applyFont="1"/>
    <xf numFmtId="43" fontId="39" fillId="0" borderId="0" xfId="108" applyFont="1"/>
    <xf numFmtId="43" fontId="2" fillId="0" borderId="0" xfId="108" applyFont="1" applyFill="1"/>
    <xf numFmtId="43" fontId="39" fillId="0" borderId="0" xfId="108" applyFont="1" applyFill="1"/>
    <xf numFmtId="0" fontId="0" fillId="0" borderId="1" xfId="0" applyBorder="1" applyAlignment="1">
      <alignment horizontal="center" wrapText="1"/>
    </xf>
    <xf numFmtId="5" fontId="40" fillId="0" borderId="0" xfId="0" applyNumberFormat="1" applyFont="1"/>
    <xf numFmtId="43" fontId="2" fillId="0" borderId="0" xfId="108" applyFont="1" applyBorder="1"/>
    <xf numFmtId="5" fontId="2" fillId="0" borderId="1" xfId="0" applyNumberFormat="1" applyFont="1" applyBorder="1" applyAlignment="1">
      <alignment vertical="center"/>
    </xf>
    <xf numFmtId="0" fontId="39" fillId="0" borderId="0" xfId="0" applyFont="1" applyAlignment="1">
      <alignment horizontal="center"/>
    </xf>
    <xf numFmtId="43" fontId="2" fillId="0" borderId="0" xfId="2" applyNumberFormat="1" applyFont="1"/>
    <xf numFmtId="0" fontId="2" fillId="0" borderId="0" xfId="0" applyFont="1" applyAlignment="1">
      <alignment horizontal="center"/>
    </xf>
  </cellXfs>
  <cellStyles count="109">
    <cellStyle name="_Attachment WRR-1S" xfId="15" xr:uid="{00000000-0005-0000-0000-000000000000}"/>
    <cellStyle name="_DAC 2011" xfId="16" xr:uid="{00000000-0005-0000-0000-000001000000}"/>
    <cellStyle name="_FY 2012_13-2016_17  5 year plan rev 0 20110930" xfId="17" xr:uid="{00000000-0005-0000-0000-000002000000}"/>
    <cellStyle name="_RI 5 Year Plan FY13_FY17 Final 9 21 11" xfId="18" xr:uid="{00000000-0005-0000-0000-000003000000}"/>
    <cellStyle name="_Sect 2 Proposed Capital Spend Final (1) TPK (4)Final" xfId="19" xr:uid="{00000000-0005-0000-0000-000004000000}"/>
    <cellStyle name="_Test scoring_UKGDx_20070924_Pilot (DV)" xfId="20" xr:uid="{00000000-0005-0000-0000-000005000000}"/>
    <cellStyle name="billion" xfId="21" xr:uid="{00000000-0005-0000-0000-000006000000}"/>
    <cellStyle name="CheckCell" xfId="22" xr:uid="{00000000-0005-0000-0000-000007000000}"/>
    <cellStyle name="Comma" xfId="108" builtinId="3"/>
    <cellStyle name="Comma 10" xfId="1" xr:uid="{00000000-0005-0000-0000-000009000000}"/>
    <cellStyle name="Comma 2" xfId="23" xr:uid="{00000000-0005-0000-0000-00000A000000}"/>
    <cellStyle name="Comma 3" xfId="24" xr:uid="{00000000-0005-0000-0000-00000B000000}"/>
    <cellStyle name="Comma 4" xfId="25" xr:uid="{00000000-0005-0000-0000-00000C000000}"/>
    <cellStyle name="Comma 5" xfId="26" xr:uid="{00000000-0005-0000-0000-00000D000000}"/>
    <cellStyle name="Comma 88" xfId="5" xr:uid="{00000000-0005-0000-0000-00000E000000}"/>
    <cellStyle name="Comma 90" xfId="7" xr:uid="{00000000-0005-0000-0000-00000F000000}"/>
    <cellStyle name="Comma0" xfId="27" xr:uid="{00000000-0005-0000-0000-000010000000}"/>
    <cellStyle name="Comma0 - Style2" xfId="28" xr:uid="{00000000-0005-0000-0000-000011000000}"/>
    <cellStyle name="Comma0 - Style5" xfId="29" xr:uid="{00000000-0005-0000-0000-000012000000}"/>
    <cellStyle name="Comma0_00COS Ind Allocators" xfId="30" xr:uid="{00000000-0005-0000-0000-000013000000}"/>
    <cellStyle name="Comma1 - Style1" xfId="31" xr:uid="{00000000-0005-0000-0000-000014000000}"/>
    <cellStyle name="Curren - Style2" xfId="32" xr:uid="{00000000-0005-0000-0000-000015000000}"/>
    <cellStyle name="Curren - Style6" xfId="33" xr:uid="{00000000-0005-0000-0000-000016000000}"/>
    <cellStyle name="Currency 2" xfId="34" xr:uid="{00000000-0005-0000-0000-000018000000}"/>
    <cellStyle name="Currency 64" xfId="4" xr:uid="{00000000-0005-0000-0000-000019000000}"/>
    <cellStyle name="Currency0" xfId="35" xr:uid="{00000000-0005-0000-0000-00001A000000}"/>
    <cellStyle name="Date" xfId="36" xr:uid="{00000000-0005-0000-0000-00001B000000}"/>
    <cellStyle name="Euro" xfId="37" xr:uid="{00000000-0005-0000-0000-00001C000000}"/>
    <cellStyle name="Euro billion" xfId="38" xr:uid="{00000000-0005-0000-0000-00001D000000}"/>
    <cellStyle name="Euro million" xfId="39" xr:uid="{00000000-0005-0000-0000-00001E000000}"/>
    <cellStyle name="Euro thousand" xfId="40" xr:uid="{00000000-0005-0000-0000-00001F000000}"/>
    <cellStyle name="Euro_20070823 OM TARGETS &amp; CTA Allocated by Company as of 9 4 07" xfId="41" xr:uid="{00000000-0005-0000-0000-000020000000}"/>
    <cellStyle name="Fixed" xfId="42" xr:uid="{00000000-0005-0000-0000-000021000000}"/>
    <cellStyle name="GBP" xfId="43" xr:uid="{00000000-0005-0000-0000-000022000000}"/>
    <cellStyle name="GBP billion" xfId="44" xr:uid="{00000000-0005-0000-0000-000023000000}"/>
    <cellStyle name="GBP million" xfId="45" xr:uid="{00000000-0005-0000-0000-000024000000}"/>
    <cellStyle name="GBP thousand" xfId="46" xr:uid="{00000000-0005-0000-0000-000025000000}"/>
    <cellStyle name="Input Cells" xfId="47" xr:uid="{00000000-0005-0000-0000-000026000000}"/>
    <cellStyle name="Input Cells Percent" xfId="48" xr:uid="{00000000-0005-0000-0000-000027000000}"/>
    <cellStyle name="Input Cells_ACCOUNTALLOC" xfId="49" xr:uid="{00000000-0005-0000-0000-000028000000}"/>
    <cellStyle name="Lines" xfId="50" xr:uid="{00000000-0005-0000-0000-000029000000}"/>
    <cellStyle name="LINKED" xfId="51" xr:uid="{00000000-0005-0000-0000-00002A000000}"/>
    <cellStyle name="million" xfId="52" xr:uid="{00000000-0005-0000-0000-00002B000000}"/>
    <cellStyle name="Normal" xfId="0" builtinId="0"/>
    <cellStyle name="Normal 11" xfId="53" xr:uid="{00000000-0005-0000-0000-00002D000000}"/>
    <cellStyle name="Normal 2" xfId="54" xr:uid="{00000000-0005-0000-0000-00002E000000}"/>
    <cellStyle name="Normal 2 2" xfId="55" xr:uid="{00000000-0005-0000-0000-00002F000000}"/>
    <cellStyle name="Normal 2 23" xfId="13" xr:uid="{00000000-0005-0000-0000-000030000000}"/>
    <cellStyle name="Normal 28 6" xfId="14" xr:uid="{00000000-0005-0000-0000-000031000000}"/>
    <cellStyle name="Normal 285" xfId="3" xr:uid="{00000000-0005-0000-0000-000032000000}"/>
    <cellStyle name="Normal 287" xfId="6" xr:uid="{00000000-0005-0000-0000-000033000000}"/>
    <cellStyle name="Normal 289" xfId="9" xr:uid="{00000000-0005-0000-0000-000034000000}"/>
    <cellStyle name="Normal 290" xfId="10" xr:uid="{00000000-0005-0000-0000-000035000000}"/>
    <cellStyle name="Normal 3" xfId="56" xr:uid="{00000000-0005-0000-0000-000036000000}"/>
    <cellStyle name="Normal 4" xfId="57" xr:uid="{00000000-0005-0000-0000-000037000000}"/>
    <cellStyle name="Normal 5" xfId="58" xr:uid="{00000000-0005-0000-0000-000038000000}"/>
    <cellStyle name="Normal 5 2" xfId="8" xr:uid="{00000000-0005-0000-0000-000039000000}"/>
    <cellStyle name="Normal 54 13" xfId="12" xr:uid="{00000000-0005-0000-0000-00003A000000}"/>
    <cellStyle name="Normal 6" xfId="59" xr:uid="{00000000-0005-0000-0000-00003B000000}"/>
    <cellStyle name="Normal 7" xfId="60" xr:uid="{00000000-0005-0000-0000-00003C000000}"/>
    <cellStyle name="Normal_Copy of BGC_RCASE02 UPDATE CASE Final 10-3" xfId="2" xr:uid="{00000000-0005-0000-0000-00003D000000}"/>
    <cellStyle name="nos13" xfId="61" xr:uid="{00000000-0005-0000-0000-00003E000000}"/>
    <cellStyle name="Output Amounts" xfId="62" xr:uid="{00000000-0005-0000-0000-00003F000000}"/>
    <cellStyle name="Output Column Headings" xfId="63" xr:uid="{00000000-0005-0000-0000-000040000000}"/>
    <cellStyle name="Output Line Items" xfId="64" xr:uid="{00000000-0005-0000-0000-000041000000}"/>
    <cellStyle name="Output Report Heading" xfId="65" xr:uid="{00000000-0005-0000-0000-000042000000}"/>
    <cellStyle name="Output Report Title" xfId="66" xr:uid="{00000000-0005-0000-0000-000043000000}"/>
    <cellStyle name="Percen - Style1" xfId="67" xr:uid="{00000000-0005-0000-0000-000044000000}"/>
    <cellStyle name="Percen - Style3" xfId="68" xr:uid="{00000000-0005-0000-0000-000045000000}"/>
    <cellStyle name="Percent 2" xfId="11" xr:uid="{00000000-0005-0000-0000-000046000000}"/>
    <cellStyle name="Percent 3" xfId="69" xr:uid="{00000000-0005-0000-0000-000047000000}"/>
    <cellStyle name="Percent 4" xfId="70" xr:uid="{00000000-0005-0000-0000-000048000000}"/>
    <cellStyle name="Processing" xfId="71" xr:uid="{00000000-0005-0000-0000-000049000000}"/>
    <cellStyle name="PSChar" xfId="72" xr:uid="{00000000-0005-0000-0000-00004A000000}"/>
    <cellStyle name="PSDate" xfId="73" xr:uid="{00000000-0005-0000-0000-00004B000000}"/>
    <cellStyle name="PSDec" xfId="74" xr:uid="{00000000-0005-0000-0000-00004C000000}"/>
    <cellStyle name="PSHeading" xfId="75" xr:uid="{00000000-0005-0000-0000-00004D000000}"/>
    <cellStyle name="PSInt" xfId="76" xr:uid="{00000000-0005-0000-0000-00004E000000}"/>
    <cellStyle name="PSSpacer" xfId="77" xr:uid="{00000000-0005-0000-0000-00004F000000}"/>
    <cellStyle name="purple - Style8" xfId="78" xr:uid="{00000000-0005-0000-0000-000050000000}"/>
    <cellStyle name="RED" xfId="79" xr:uid="{00000000-0005-0000-0000-000051000000}"/>
    <cellStyle name="Red - Style7" xfId="80" xr:uid="{00000000-0005-0000-0000-000052000000}"/>
    <cellStyle name="Report" xfId="81" xr:uid="{00000000-0005-0000-0000-000053000000}"/>
    <cellStyle name="Report Bar" xfId="82" xr:uid="{00000000-0005-0000-0000-000054000000}"/>
    <cellStyle name="Report Heading" xfId="83" xr:uid="{00000000-0005-0000-0000-000055000000}"/>
    <cellStyle name="Report Percent" xfId="84" xr:uid="{00000000-0005-0000-0000-000056000000}"/>
    <cellStyle name="Report Unit Cost" xfId="85" xr:uid="{00000000-0005-0000-0000-000057000000}"/>
    <cellStyle name="Reports Total" xfId="86" xr:uid="{00000000-0005-0000-0000-000058000000}"/>
    <cellStyle name="Reports Unit Cost Total" xfId="87" xr:uid="{00000000-0005-0000-0000-000059000000}"/>
    <cellStyle name="SAPBEXaggData" xfId="88" xr:uid="{00000000-0005-0000-0000-00005A000000}"/>
    <cellStyle name="SAPBEXchaText" xfId="89" xr:uid="{00000000-0005-0000-0000-00005B000000}"/>
    <cellStyle name="SAPBEXformats" xfId="90" xr:uid="{00000000-0005-0000-0000-00005C000000}"/>
    <cellStyle name="SAPBEXstdData" xfId="91" xr:uid="{00000000-0005-0000-0000-00005D000000}"/>
    <cellStyle name="SAPBEXstdItem" xfId="92" xr:uid="{00000000-0005-0000-0000-00005E000000}"/>
    <cellStyle name="special" xfId="93" xr:uid="{00000000-0005-0000-0000-00005F000000}"/>
    <cellStyle name="Style 1" xfId="94" xr:uid="{00000000-0005-0000-0000-000060000000}"/>
    <cellStyle name="Subtotal" xfId="95" xr:uid="{00000000-0005-0000-0000-000061000000}"/>
    <cellStyle name="Sub-total" xfId="96" xr:uid="{00000000-0005-0000-0000-000062000000}"/>
    <cellStyle name="Text" xfId="97" xr:uid="{00000000-0005-0000-0000-000063000000}"/>
    <cellStyle name="Thousand" xfId="98" xr:uid="{00000000-0005-0000-0000-000064000000}"/>
    <cellStyle name="Title: Major" xfId="99" xr:uid="{00000000-0005-0000-0000-000065000000}"/>
    <cellStyle name="Title: Minor" xfId="100" xr:uid="{00000000-0005-0000-0000-000066000000}"/>
    <cellStyle name="Title: Worksheet" xfId="101" xr:uid="{00000000-0005-0000-0000-000067000000}"/>
    <cellStyle name="Total 2" xfId="102" xr:uid="{00000000-0005-0000-0000-000068000000}"/>
    <cellStyle name="Total4 - Style4" xfId="103" xr:uid="{00000000-0005-0000-0000-000069000000}"/>
    <cellStyle name="USD" xfId="104" xr:uid="{00000000-0005-0000-0000-00006A000000}"/>
    <cellStyle name="USD billion" xfId="105" xr:uid="{00000000-0005-0000-0000-00006B000000}"/>
    <cellStyle name="USD million" xfId="106" xr:uid="{00000000-0005-0000-0000-00006C000000}"/>
    <cellStyle name="USD thousand" xfId="107" xr:uid="{00000000-0005-0000-0000-00006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mkt\library\Ss\2003\NetMgnAnalysis\Temp_Ytd-Apr03-graph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M%202005-2010\Case_01\Ema\C_E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plcorp.sharepoint.com/SHARED/RATES/OPP/Oper%20Meeting/Keyspan%20Nov00%20boston%20rev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plcorp.sharepoint.com/Documents%20and%20Settings/Bob/My%20Documents/Excel/B&amp;V/Natl%20Grid%20RI%20Elec/2005_COS_Projec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plcorp.sharepoint.com/Documents%20and%20Settings/gor44862/My%20Documents/NGrid-%20MA%20Nantucket/MECO_NANT%20Allocat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TCLSWRKFILE12.uk.corporg.net\Javid.Khan\Documents%20and%20Settings\transco\Local%20Settings\Temporary%20Internet%20Files\OLK30\2006%207\Orderbook%20Main%2006_10_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plcorp.sharepoint.com/RADATA1/NECO%20COS/NECO/2002COS_SavngsProof/Neccos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TCLSWRKFILE12.uk.corporg.net\Javid.Khan\My%20Documents\work\Orderbook%200708\Capital%20Plan\Orderbook%20Main%2026_10_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,11a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plcorp.sharepoint.com/Documents%20and%20Settings/Bob/My%20Documents/Excel/B&amp;V/Natl%20Grid%20MA%20Elec/MECO_COS_200904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M%202004-2009\Case_01\Glen\Glenwood%20PPA%20Exhibit%20rev%20capex-taxexempt%20model%20from%20larr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TCLSWRKFILE12.uk.corporg.net\Javid.Khan\Finance%20Distribution%20MI\Way%20Ahead%20Reporting\Operations\P10%20January\EMS%20workloa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1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 vs 1998 data"/>
      <sheetName val="FY2000"/>
      <sheetName val="Page 4"/>
      <sheetName val="Page 5"/>
      <sheetName val="Page 6"/>
      <sheetName val="Page 7"/>
      <sheetName val="Page 8"/>
      <sheetName val="Page 9"/>
      <sheetName val="Not in Use"/>
      <sheetName val="Year-to-Date Data"/>
      <sheetName val="Monthly Analysis"/>
      <sheetName val="NEP"/>
      <sheetName val="GL Activity"/>
      <sheetName val="Info"/>
      <sheetName val="Summary"/>
      <sheetName val="LI"/>
      <sheetName val="Sheet1"/>
      <sheetName val="RAPL"/>
      <sheetName val="RAPL Jan"/>
      <sheetName val="MAPL"/>
      <sheetName val="MAPL Jan"/>
      <sheetName val="RABS Jan"/>
      <sheetName val="RABS"/>
      <sheetName val="LI Plan"/>
      <sheetName val="LI PY"/>
      <sheetName val="Forecast"/>
      <sheetName val="KEDLI Budget"/>
      <sheetName val="PSA3 Summary"/>
      <sheetName val="A"/>
      <sheetName val="Liabilities Rec List"/>
      <sheetName val="1999_vs_1998_data"/>
      <sheetName val="Page_4"/>
      <sheetName val="Page_5"/>
      <sheetName val="Page_6"/>
      <sheetName val="Page_7"/>
      <sheetName val="Page_8"/>
      <sheetName val="Page_9"/>
      <sheetName val="Not_in_Use"/>
      <sheetName val="Year-to-Date_Data"/>
      <sheetName val="Monthly_Analysis"/>
      <sheetName val="GL_Activity"/>
      <sheetName val="RAPL_Jan"/>
      <sheetName val="MAPL_Jan"/>
      <sheetName val="RABS_Jan"/>
      <sheetName val="LI_Plan"/>
      <sheetName val="LI_PY"/>
      <sheetName val="KEDLI_Budget"/>
      <sheetName val="PSA3_Summary"/>
      <sheetName val="2nd qtr"/>
    </sheetNames>
    <sheetDataSet>
      <sheetData sheetId="0" refreshError="1"/>
      <sheetData sheetId="1" refreshError="1">
        <row r="5">
          <cell r="E5" t="str">
            <v>MSV Margin Monthly Analysis</v>
          </cell>
          <cell r="L5" t="str">
            <v>MSV Sales Comparison vs Estimate</v>
          </cell>
          <cell r="P5" t="str">
            <v>AWJ/MSV</v>
          </cell>
          <cell r="W5" t="str">
            <v>MSV Sales and Margin Monthly Analysis</v>
          </cell>
          <cell r="AD5" t="str">
            <v>MSV Sales and Margin Monthly Analysis</v>
          </cell>
          <cell r="BT5" t="str">
            <v>MSV Sales and Margin Reconciliation</v>
          </cell>
          <cell r="CA5" t="str">
            <v>YTD RTN:</v>
          </cell>
          <cell r="CC5">
            <v>-12562</v>
          </cell>
        </row>
        <row r="6">
          <cell r="E6" t="str">
            <v>Billed and Unbilled ($000)</v>
          </cell>
          <cell r="L6" t="str">
            <v>Billed and Unbilled (Mdt)</v>
          </cell>
          <cell r="P6">
            <v>37790.533004282406</v>
          </cell>
        </row>
        <row r="7">
          <cell r="W7" t="str">
            <v>For the Month Jan-03</v>
          </cell>
          <cell r="AD7" t="str">
            <v>For the Month Jan-03</v>
          </cell>
          <cell r="BT7" t="str">
            <v>Gas West Summary 2003 Year to Date:</v>
          </cell>
          <cell r="BW7" t="str">
            <v>Jan-03 to Apr-03 ($000)</v>
          </cell>
        </row>
        <row r="9">
          <cell r="F9">
            <v>37622</v>
          </cell>
          <cell r="M9">
            <v>37622</v>
          </cell>
          <cell r="X9" t="str">
            <v>Jan-03 Margin Summary w/riskband($000)</v>
          </cell>
          <cell r="AD9" t="str">
            <v>Breakdown of Margin Variation</v>
          </cell>
        </row>
        <row r="10">
          <cell r="F10" t="str">
            <v>Actual</v>
          </cell>
          <cell r="G10" t="str">
            <v>Estimate</v>
          </cell>
          <cell r="H10" t="str">
            <v>Variation</v>
          </cell>
          <cell r="I10" t="str">
            <v>% Variation</v>
          </cell>
          <cell r="M10" t="str">
            <v>Actual</v>
          </cell>
          <cell r="N10" t="str">
            <v>Estimate</v>
          </cell>
          <cell r="O10" t="str">
            <v>Variation</v>
          </cell>
          <cell r="P10" t="str">
            <v>% Variation</v>
          </cell>
          <cell r="BT10" t="str">
            <v>Actual</v>
          </cell>
          <cell r="BU10" t="str">
            <v>Estimate</v>
          </cell>
          <cell r="BW10" t="str">
            <v>Variation</v>
          </cell>
          <cell r="BX10" t="str">
            <v>% Variation</v>
          </cell>
        </row>
        <row r="11">
          <cell r="E11" t="str">
            <v>Firm</v>
          </cell>
          <cell r="F11">
            <v>79819</v>
          </cell>
          <cell r="G11">
            <v>79353.273000000001</v>
          </cell>
          <cell r="H11">
            <v>465.72699999999895</v>
          </cell>
          <cell r="I11">
            <v>5.8690332785643123E-3</v>
          </cell>
          <cell r="L11" t="str">
            <v>Firm (Normalized)</v>
          </cell>
          <cell r="M11">
            <v>19622.417910447759</v>
          </cell>
          <cell r="N11">
            <v>17803</v>
          </cell>
          <cell r="O11">
            <v>1819.4179104477589</v>
          </cell>
          <cell r="P11">
            <v>0.10219726509283598</v>
          </cell>
          <cell r="X11" t="str">
            <v>Actual</v>
          </cell>
          <cell r="Y11" t="str">
            <v>Estimate</v>
          </cell>
          <cell r="Z11" t="str">
            <v>Difference</v>
          </cell>
          <cell r="AA11" t="str">
            <v>% Variation</v>
          </cell>
          <cell r="BS11" t="str">
            <v>Firm w/ risk band</v>
          </cell>
          <cell r="BT11">
            <v>263822</v>
          </cell>
          <cell r="BU11">
            <v>255510.95</v>
          </cell>
          <cell r="BW11">
            <v>8311.0499999999884</v>
          </cell>
          <cell r="BX11">
            <v>3.2527177406682525E-2</v>
          </cell>
        </row>
        <row r="12">
          <cell r="E12" t="str">
            <v>TC</v>
          </cell>
          <cell r="F12">
            <v>10911</v>
          </cell>
          <cell r="G12">
            <v>9785.7860000000001</v>
          </cell>
          <cell r="H12">
            <v>1125.2139999999999</v>
          </cell>
          <cell r="I12">
            <v>0.11498452960242539</v>
          </cell>
          <cell r="L12" t="str">
            <v>TC (not Normalized)</v>
          </cell>
          <cell r="M12">
            <v>5685</v>
          </cell>
          <cell r="N12">
            <v>6030</v>
          </cell>
          <cell r="O12">
            <v>-345</v>
          </cell>
          <cell r="P12">
            <v>-5.721393034825871E-2</v>
          </cell>
          <cell r="W12" t="str">
            <v>Firm w/tran</v>
          </cell>
          <cell r="X12">
            <v>79819</v>
          </cell>
          <cell r="Y12">
            <v>79353.273000000001</v>
          </cell>
          <cell r="Z12">
            <v>465.72699999999895</v>
          </cell>
          <cell r="AA12">
            <v>5.8690332785643123E-3</v>
          </cell>
          <cell r="AC12" t="str">
            <v>FIRM</v>
          </cell>
          <cell r="AD12" t="str">
            <v>Firm margin variation:</v>
          </cell>
          <cell r="AG12">
            <v>465.72699999999895</v>
          </cell>
          <cell r="BS12" t="str">
            <v>TC</v>
          </cell>
          <cell r="BT12">
            <v>37917</v>
          </cell>
          <cell r="BU12">
            <v>31497.836000000003</v>
          </cell>
          <cell r="BW12">
            <v>6419.163999999997</v>
          </cell>
          <cell r="BX12">
            <v>0.20379698465634263</v>
          </cell>
        </row>
        <row r="13">
          <cell r="E13" t="str">
            <v>Interruptible</v>
          </cell>
          <cell r="F13">
            <v>1862</v>
          </cell>
          <cell r="G13">
            <v>1401.722</v>
          </cell>
          <cell r="H13">
            <v>460.27800000000002</v>
          </cell>
          <cell r="I13">
            <v>0.32836610968508734</v>
          </cell>
          <cell r="L13" t="str">
            <v>Interruptible (Not Normalized)</v>
          </cell>
          <cell r="M13">
            <v>2756</v>
          </cell>
          <cell r="N13">
            <v>3321</v>
          </cell>
          <cell r="O13">
            <v>-565</v>
          </cell>
          <cell r="P13">
            <v>-0.17012947907256851</v>
          </cell>
          <cell r="W13" t="str">
            <v>TC w/tran</v>
          </cell>
          <cell r="X13">
            <v>10911</v>
          </cell>
          <cell r="Y13">
            <v>9785.7860000000001</v>
          </cell>
          <cell r="Z13">
            <v>1125.2139999999999</v>
          </cell>
          <cell r="AA13">
            <v>0.11498452960242539</v>
          </cell>
          <cell r="BS13" t="str">
            <v>Interruptible/Other</v>
          </cell>
          <cell r="BT13">
            <v>2925</v>
          </cell>
          <cell r="BU13">
            <v>4088.5610000000001</v>
          </cell>
          <cell r="BW13">
            <v>-1163.5610000000001</v>
          </cell>
          <cell r="BX13">
            <v>-0.28458937019650682</v>
          </cell>
        </row>
        <row r="14">
          <cell r="E14" t="str">
            <v>Total</v>
          </cell>
          <cell r="F14">
            <v>92592</v>
          </cell>
          <cell r="G14">
            <v>90540.781000000003</v>
          </cell>
          <cell r="H14">
            <v>2051.2189999999973</v>
          </cell>
          <cell r="I14">
            <v>2.2655194458726807E-2</v>
          </cell>
          <cell r="L14" t="str">
            <v>Total</v>
          </cell>
          <cell r="M14">
            <v>28063.417910447759</v>
          </cell>
          <cell r="N14">
            <v>27154</v>
          </cell>
          <cell r="O14">
            <v>909.41791044775891</v>
          </cell>
          <cell r="P14">
            <v>3.3491121398238156E-2</v>
          </cell>
          <cell r="W14" t="str">
            <v>Interr w/tran/Other</v>
          </cell>
          <cell r="X14">
            <v>1862</v>
          </cell>
          <cell r="Y14">
            <v>1401.722</v>
          </cell>
          <cell r="Z14">
            <v>460.27800000000002</v>
          </cell>
          <cell r="AA14">
            <v>0.32836610968508734</v>
          </cell>
          <cell r="AD14" t="str">
            <v>Component Variation:</v>
          </cell>
        </row>
        <row r="15">
          <cell r="W15" t="str">
            <v>Total Margin</v>
          </cell>
          <cell r="X15">
            <v>92592</v>
          </cell>
          <cell r="Y15">
            <v>90540.781000000003</v>
          </cell>
          <cell r="Z15">
            <v>2051.2189999999991</v>
          </cell>
          <cell r="AA15">
            <v>2.2655194458726827E-2</v>
          </cell>
          <cell r="AE15" t="str">
            <v>Volume</v>
          </cell>
          <cell r="AG15">
            <v>8109.6874767651843</v>
          </cell>
          <cell r="BS15" t="str">
            <v>Total</v>
          </cell>
          <cell r="BT15">
            <v>304664</v>
          </cell>
          <cell r="BU15">
            <v>291097.34700000001</v>
          </cell>
          <cell r="BW15">
            <v>13566.652999999991</v>
          </cell>
          <cell r="BX15">
            <v>4.6605210043360483E-2</v>
          </cell>
        </row>
        <row r="16">
          <cell r="F16">
            <v>37653</v>
          </cell>
          <cell r="M16">
            <v>37653</v>
          </cell>
          <cell r="AE16" t="str">
            <v>Pricing</v>
          </cell>
          <cell r="AG16">
            <v>-8451.9604767651817</v>
          </cell>
        </row>
        <row r="17">
          <cell r="F17" t="str">
            <v>Actual</v>
          </cell>
          <cell r="G17" t="str">
            <v>Estimate</v>
          </cell>
          <cell r="H17" t="str">
            <v>Variation</v>
          </cell>
          <cell r="I17" t="str">
            <v>% Variation</v>
          </cell>
          <cell r="M17" t="str">
            <v>Actual</v>
          </cell>
          <cell r="N17" t="str">
            <v>Estimate</v>
          </cell>
          <cell r="O17" t="str">
            <v>Variation</v>
          </cell>
          <cell r="P17" t="str">
            <v>% Variation</v>
          </cell>
          <cell r="AE17" t="str">
            <v>Deadband</v>
          </cell>
          <cell r="AG17">
            <v>808</v>
          </cell>
          <cell r="BT17" t="str">
            <v>FY2001 Total Margin Variation per ACS Package($000)</v>
          </cell>
        </row>
        <row r="18">
          <cell r="E18" t="str">
            <v>Firm</v>
          </cell>
          <cell r="F18">
            <v>72425</v>
          </cell>
          <cell r="G18">
            <v>70200.066999999995</v>
          </cell>
          <cell r="H18">
            <v>2224.9330000000045</v>
          </cell>
          <cell r="I18">
            <v>3.1694172029778901E-2</v>
          </cell>
          <cell r="L18" t="str">
            <v>Firm (Normalized)</v>
          </cell>
          <cell r="M18">
            <v>16641.417910447759</v>
          </cell>
          <cell r="N18">
            <v>15325</v>
          </cell>
          <cell r="O18">
            <v>1316.4179104477589</v>
          </cell>
          <cell r="P18">
            <v>8.5900026782888023E-2</v>
          </cell>
          <cell r="X18" t="str">
            <v>Jan-03 Margin Summary wo/riskband($000)</v>
          </cell>
          <cell r="AE18" t="str">
            <v>Total Firm Variation:</v>
          </cell>
          <cell r="AG18">
            <v>465.72700000000259</v>
          </cell>
          <cell r="BV18">
            <v>37622</v>
          </cell>
          <cell r="BW18">
            <v>5285</v>
          </cell>
          <cell r="BX18" t="str">
            <v xml:space="preserve"> </v>
          </cell>
        </row>
        <row r="19">
          <cell r="E19" t="str">
            <v>TC</v>
          </cell>
          <cell r="F19">
            <v>9769</v>
          </cell>
          <cell r="G19">
            <v>8831.7049999999999</v>
          </cell>
          <cell r="H19">
            <v>937.29500000000007</v>
          </cell>
          <cell r="I19">
            <v>0.10612843159956091</v>
          </cell>
          <cell r="L19" t="str">
            <v>TC (not Normalized)</v>
          </cell>
          <cell r="M19">
            <v>5122</v>
          </cell>
          <cell r="N19">
            <v>5188</v>
          </cell>
          <cell r="O19">
            <v>-66</v>
          </cell>
          <cell r="P19">
            <v>-1.2721665381649962E-2</v>
          </cell>
          <cell r="BV19">
            <v>37653</v>
          </cell>
          <cell r="BW19">
            <v>2549</v>
          </cell>
        </row>
        <row r="20">
          <cell r="E20" t="str">
            <v>Interruptible</v>
          </cell>
          <cell r="F20">
            <v>563</v>
          </cell>
          <cell r="G20">
            <v>1034.681</v>
          </cell>
          <cell r="H20">
            <v>-471.68100000000004</v>
          </cell>
          <cell r="I20">
            <v>-0.45587093993221101</v>
          </cell>
          <cell r="L20" t="str">
            <v>Interruptible (Not Normalized)</v>
          </cell>
          <cell r="M20">
            <v>1975</v>
          </cell>
          <cell r="N20">
            <v>3143</v>
          </cell>
          <cell r="O20">
            <v>-1168</v>
          </cell>
          <cell r="P20">
            <v>-0.37161947184218896</v>
          </cell>
          <cell r="X20" t="str">
            <v>Actual</v>
          </cell>
          <cell r="Y20" t="str">
            <v>Estimate</v>
          </cell>
          <cell r="Z20" t="str">
            <v>Difference</v>
          </cell>
          <cell r="AA20" t="str">
            <v>% Variation</v>
          </cell>
          <cell r="AC20" t="str">
            <v>TC</v>
          </cell>
          <cell r="AD20" t="str">
            <v>TC margin variation:</v>
          </cell>
          <cell r="AG20">
            <v>1125.2139999999999</v>
          </cell>
          <cell r="BV20">
            <v>37681</v>
          </cell>
          <cell r="BW20">
            <v>5083</v>
          </cell>
        </row>
        <row r="21">
          <cell r="E21" t="str">
            <v>Total</v>
          </cell>
          <cell r="F21">
            <v>82757</v>
          </cell>
          <cell r="G21">
            <v>80066.452999999994</v>
          </cell>
          <cell r="H21">
            <v>2690.5470000000059</v>
          </cell>
          <cell r="I21">
            <v>3.3603923980496629E-2</v>
          </cell>
          <cell r="L21" t="str">
            <v>Total</v>
          </cell>
          <cell r="M21">
            <v>23738.417910447759</v>
          </cell>
          <cell r="N21">
            <v>23656</v>
          </cell>
          <cell r="O21">
            <v>82.417910447758914</v>
          </cell>
          <cell r="P21">
            <v>3.4840171815927845E-3</v>
          </cell>
          <cell r="W21" t="str">
            <v>Firm w/tran</v>
          </cell>
          <cell r="X21">
            <v>79011</v>
          </cell>
          <cell r="Y21">
            <v>79353.273000000001</v>
          </cell>
          <cell r="Z21">
            <v>-342.27300000000105</v>
          </cell>
          <cell r="AA21">
            <v>-4.3132814446103698E-3</v>
          </cell>
          <cell r="BV21">
            <v>37712</v>
          </cell>
          <cell r="BW21">
            <v>1225</v>
          </cell>
        </row>
        <row r="22">
          <cell r="W22" t="str">
            <v>TC w/tran</v>
          </cell>
          <cell r="X22">
            <v>10911</v>
          </cell>
          <cell r="Y22">
            <v>9785.7860000000001</v>
          </cell>
          <cell r="Z22">
            <v>1125.2139999999999</v>
          </cell>
          <cell r="AA22">
            <v>0.11498452960242539</v>
          </cell>
          <cell r="AD22" t="str">
            <v>Component Variation:</v>
          </cell>
          <cell r="BV22">
            <v>37742</v>
          </cell>
          <cell r="BW22">
            <v>0</v>
          </cell>
        </row>
        <row r="23">
          <cell r="F23">
            <v>37681</v>
          </cell>
          <cell r="M23">
            <v>37681</v>
          </cell>
          <cell r="W23" t="str">
            <v>Interr w/tran/Other</v>
          </cell>
          <cell r="X23">
            <v>1862</v>
          </cell>
          <cell r="Y23">
            <v>1401.722</v>
          </cell>
          <cell r="Z23">
            <v>460.27800000000002</v>
          </cell>
          <cell r="AA23">
            <v>0.32836610968508734</v>
          </cell>
          <cell r="AE23" t="str">
            <v>Volume</v>
          </cell>
          <cell r="AG23">
            <v>-559.88327860696518</v>
          </cell>
          <cell r="BV23">
            <v>37773</v>
          </cell>
          <cell r="BW23">
            <v>0</v>
          </cell>
        </row>
        <row r="24">
          <cell r="F24" t="str">
            <v>Actual</v>
          </cell>
          <cell r="G24" t="str">
            <v>Estimate</v>
          </cell>
          <cell r="H24" t="str">
            <v>Variation</v>
          </cell>
          <cell r="I24" t="str">
            <v>% Variation</v>
          </cell>
          <cell r="M24" t="str">
            <v>Actual</v>
          </cell>
          <cell r="N24" t="str">
            <v>Estimate</v>
          </cell>
          <cell r="O24" t="str">
            <v>Variation</v>
          </cell>
          <cell r="P24" t="str">
            <v>% Variation</v>
          </cell>
          <cell r="W24" t="str">
            <v>Total Margin</v>
          </cell>
          <cell r="X24">
            <v>91784</v>
          </cell>
          <cell r="Y24">
            <v>90540.781000000003</v>
          </cell>
          <cell r="Z24">
            <v>1243.2189999999989</v>
          </cell>
          <cell r="AA24">
            <v>1.3731039055207608E-2</v>
          </cell>
          <cell r="AE24" t="str">
            <v>Pricing</v>
          </cell>
          <cell r="AG24">
            <v>1685.0972786069658</v>
          </cell>
          <cell r="BV24">
            <v>37803</v>
          </cell>
          <cell r="BW24">
            <v>0</v>
          </cell>
        </row>
        <row r="25">
          <cell r="E25" t="str">
            <v>Firm</v>
          </cell>
          <cell r="F25">
            <v>65342</v>
          </cell>
          <cell r="G25">
            <v>61328.936000000002</v>
          </cell>
          <cell r="H25">
            <v>4013.0639999999985</v>
          </cell>
          <cell r="I25">
            <v>6.543508271527812E-2</v>
          </cell>
          <cell r="L25" t="str">
            <v>Firm (Normalized)</v>
          </cell>
          <cell r="M25">
            <v>14039.253731343284</v>
          </cell>
          <cell r="N25">
            <v>13282</v>
          </cell>
          <cell r="O25">
            <v>757.25373134328402</v>
          </cell>
          <cell r="P25">
            <v>5.7013531948748981E-2</v>
          </cell>
          <cell r="AE25" t="str">
            <v>Total TC Variation:</v>
          </cell>
          <cell r="AG25">
            <v>1125.2140000000006</v>
          </cell>
          <cell r="BV25">
            <v>37834</v>
          </cell>
          <cell r="BW25">
            <v>0</v>
          </cell>
        </row>
        <row r="26">
          <cell r="E26" t="str">
            <v>TC</v>
          </cell>
          <cell r="F26">
            <v>10830</v>
          </cell>
          <cell r="G26">
            <v>7558.335</v>
          </cell>
          <cell r="H26">
            <v>3271.665</v>
          </cell>
          <cell r="I26">
            <v>0.43285525185110213</v>
          </cell>
          <cell r="L26" t="str">
            <v>TC (not Normalized)</v>
          </cell>
          <cell r="M26">
            <v>4284</v>
          </cell>
          <cell r="N26">
            <v>4531</v>
          </cell>
          <cell r="O26">
            <v>-247</v>
          </cell>
          <cell r="P26">
            <v>-5.4513352460825427E-2</v>
          </cell>
          <cell r="BV26">
            <v>37865</v>
          </cell>
          <cell r="BW26">
            <v>0</v>
          </cell>
        </row>
        <row r="27">
          <cell r="E27" t="str">
            <v>Interruptible</v>
          </cell>
          <cell r="F27">
            <v>1403</v>
          </cell>
          <cell r="G27">
            <v>856.51700000000005</v>
          </cell>
          <cell r="H27">
            <v>546.48299999999995</v>
          </cell>
          <cell r="I27">
            <v>0.63802936777670483</v>
          </cell>
          <cell r="L27" t="str">
            <v>Interruptible (Not Normalized)</v>
          </cell>
          <cell r="M27">
            <v>2768</v>
          </cell>
          <cell r="N27">
            <v>3573</v>
          </cell>
          <cell r="O27">
            <v>-805</v>
          </cell>
          <cell r="P27">
            <v>-0.22530086761824797</v>
          </cell>
          <cell r="BV27">
            <v>37895</v>
          </cell>
          <cell r="BW27">
            <v>0</v>
          </cell>
          <cell r="CB27" t="str">
            <v>MSV Sales and Margin Monthly Analysis</v>
          </cell>
        </row>
        <row r="28">
          <cell r="E28" t="str">
            <v>Total</v>
          </cell>
          <cell r="F28">
            <v>77575</v>
          </cell>
          <cell r="G28">
            <v>69743.788000000015</v>
          </cell>
          <cell r="H28">
            <v>7831.211999999985</v>
          </cell>
          <cell r="I28">
            <v>0.1122854411062385</v>
          </cell>
          <cell r="L28" t="str">
            <v>Total</v>
          </cell>
          <cell r="M28">
            <v>21091.253731343284</v>
          </cell>
          <cell r="N28">
            <v>21386</v>
          </cell>
          <cell r="O28">
            <v>-294.74626865671598</v>
          </cell>
          <cell r="P28">
            <v>-1.3782206520935003E-2</v>
          </cell>
          <cell r="X28" t="str">
            <v>Jan-03 Sales/Tran Summary wo/riskband (Mdt)</v>
          </cell>
          <cell r="AC28" t="str">
            <v>INTERR</v>
          </cell>
          <cell r="AD28" t="str">
            <v>Interr margin variation:</v>
          </cell>
          <cell r="AG28">
            <v>460.27800000000002</v>
          </cell>
          <cell r="BV28">
            <v>37926</v>
          </cell>
          <cell r="BW28">
            <v>0</v>
          </cell>
        </row>
        <row r="29">
          <cell r="BV29">
            <v>37956</v>
          </cell>
          <cell r="BW29">
            <v>0</v>
          </cell>
          <cell r="CB29" t="str">
            <v>FY 2003 YTD</v>
          </cell>
        </row>
        <row r="30">
          <cell r="F30">
            <v>37712</v>
          </cell>
          <cell r="M30">
            <v>37712</v>
          </cell>
          <cell r="X30" t="str">
            <v>Actual</v>
          </cell>
          <cell r="Y30" t="str">
            <v>Estimate</v>
          </cell>
          <cell r="Z30" t="str">
            <v>Difference</v>
          </cell>
          <cell r="AA30" t="str">
            <v>% Variation</v>
          </cell>
          <cell r="AD30" t="str">
            <v>Component Variation:</v>
          </cell>
          <cell r="BV30" t="str">
            <v>YTD</v>
          </cell>
          <cell r="BW30">
            <v>14142</v>
          </cell>
        </row>
        <row r="31">
          <cell r="F31" t="str">
            <v>Actual</v>
          </cell>
          <cell r="G31" t="str">
            <v>Estimate</v>
          </cell>
          <cell r="H31" t="str">
            <v>Variation</v>
          </cell>
          <cell r="I31" t="str">
            <v>% Variation</v>
          </cell>
          <cell r="M31" t="str">
            <v>Actual</v>
          </cell>
          <cell r="N31" t="str">
            <v>Estimate</v>
          </cell>
          <cell r="O31" t="str">
            <v>Variation</v>
          </cell>
          <cell r="P31" t="str">
            <v>% Variation</v>
          </cell>
          <cell r="W31" t="str">
            <v>Firm w/tran normalized</v>
          </cell>
          <cell r="X31">
            <v>19622.417910447759</v>
          </cell>
          <cell r="Y31">
            <v>17803</v>
          </cell>
          <cell r="Z31">
            <v>1819.4179104477589</v>
          </cell>
          <cell r="AA31">
            <v>0.10219726509283598</v>
          </cell>
          <cell r="AE31" t="str">
            <v>Volume</v>
          </cell>
          <cell r="AG31">
            <v>-238.47423366455888</v>
          </cell>
          <cell r="CB31" t="str">
            <v>Breakdown of Margin Variation</v>
          </cell>
        </row>
        <row r="32">
          <cell r="E32" t="str">
            <v>Firm</v>
          </cell>
          <cell r="F32">
            <v>46236</v>
          </cell>
          <cell r="G32">
            <v>44628.673999999999</v>
          </cell>
          <cell r="H32">
            <v>1607.3260000000009</v>
          </cell>
          <cell r="I32">
            <v>3.6015544624964681E-2</v>
          </cell>
          <cell r="L32" t="str">
            <v>Firm (Normalized)</v>
          </cell>
          <cell r="M32">
            <v>8651.6206896551721</v>
          </cell>
          <cell r="N32">
            <v>8726</v>
          </cell>
          <cell r="O32">
            <v>-74.3793103448279</v>
          </cell>
          <cell r="P32">
            <v>-8.5238723750662281E-3</v>
          </cell>
          <cell r="W32" t="str">
            <v>TC w/tran</v>
          </cell>
          <cell r="X32">
            <v>5685</v>
          </cell>
          <cell r="Y32">
            <v>6030</v>
          </cell>
          <cell r="Z32">
            <v>-345</v>
          </cell>
          <cell r="AA32">
            <v>-5.721393034825871E-2</v>
          </cell>
          <cell r="AE32" t="str">
            <v>Pricing</v>
          </cell>
          <cell r="AG32">
            <v>698.75223366455896</v>
          </cell>
          <cell r="BT32" t="str">
            <v>YTD Billed+Unbilled Margins wo/riskband</v>
          </cell>
        </row>
        <row r="33">
          <cell r="E33" t="str">
            <v>TC</v>
          </cell>
          <cell r="F33">
            <v>6407</v>
          </cell>
          <cell r="G33">
            <v>5322.01</v>
          </cell>
          <cell r="H33">
            <v>1084.9899999999998</v>
          </cell>
          <cell r="I33">
            <v>0.20386846323099725</v>
          </cell>
          <cell r="L33" t="str">
            <v>TC (not Normalized)</v>
          </cell>
          <cell r="M33">
            <v>3394</v>
          </cell>
          <cell r="N33">
            <v>3030</v>
          </cell>
          <cell r="O33">
            <v>364</v>
          </cell>
          <cell r="P33">
            <v>0.12013201320132014</v>
          </cell>
          <cell r="W33" t="str">
            <v>Interr w/tran/Other</v>
          </cell>
          <cell r="X33">
            <v>2756</v>
          </cell>
          <cell r="Y33">
            <v>3321</v>
          </cell>
          <cell r="Z33">
            <v>-565</v>
          </cell>
          <cell r="AA33">
            <v>-0.17012947907256851</v>
          </cell>
          <cell r="AE33" t="str">
            <v>Total Interr Variation:</v>
          </cell>
          <cell r="AG33">
            <v>460.27800000000008</v>
          </cell>
          <cell r="BT33" t="str">
            <v>Actual</v>
          </cell>
          <cell r="BU33" t="str">
            <v>Estimate</v>
          </cell>
          <cell r="BW33" t="str">
            <v>Variation</v>
          </cell>
          <cell r="BX33" t="str">
            <v>% Variation</v>
          </cell>
        </row>
        <row r="34">
          <cell r="E34" t="str">
            <v>Interruptible</v>
          </cell>
          <cell r="F34">
            <v>-903</v>
          </cell>
          <cell r="G34">
            <v>795.64099999999996</v>
          </cell>
          <cell r="H34">
            <v>-1698.6410000000001</v>
          </cell>
          <cell r="I34">
            <v>-2.1349339714770861</v>
          </cell>
          <cell r="L34" t="str">
            <v>Interruptible (Not Normalized)</v>
          </cell>
          <cell r="M34">
            <v>2837</v>
          </cell>
          <cell r="N34">
            <v>3211</v>
          </cell>
          <cell r="O34">
            <v>-374</v>
          </cell>
          <cell r="P34">
            <v>-0.11647461849891</v>
          </cell>
          <cell r="W34" t="str">
            <v>Total Sales/tran</v>
          </cell>
          <cell r="X34">
            <v>28063.417910447759</v>
          </cell>
          <cell r="Y34">
            <v>27154</v>
          </cell>
          <cell r="Z34">
            <v>909.41791044775891</v>
          </cell>
          <cell r="AA34">
            <v>3.3491121398238156E-2</v>
          </cell>
          <cell r="BS34" t="str">
            <v>Firm wo/risk band</v>
          </cell>
          <cell r="BT34">
            <v>261978</v>
          </cell>
          <cell r="BU34">
            <v>255510.95</v>
          </cell>
          <cell r="BW34">
            <v>6467.0499999999884</v>
          </cell>
          <cell r="BX34">
            <v>2.5310265567874832E-2</v>
          </cell>
          <cell r="CA34" t="str">
            <v>FIRM</v>
          </cell>
          <cell r="CB34" t="str">
            <v>Firm margin variation:</v>
          </cell>
          <cell r="CE34">
            <v>8311.0499999999884</v>
          </cell>
        </row>
        <row r="35">
          <cell r="E35" t="str">
            <v>Total</v>
          </cell>
          <cell r="F35">
            <v>51740</v>
          </cell>
          <cell r="G35">
            <v>50746.325000000004</v>
          </cell>
          <cell r="H35">
            <v>993.67499999999563</v>
          </cell>
          <cell r="I35">
            <v>1.9581220906144347E-2</v>
          </cell>
          <cell r="L35" t="str">
            <v>Total</v>
          </cell>
          <cell r="M35">
            <v>14882.620689655172</v>
          </cell>
          <cell r="N35">
            <v>14967</v>
          </cell>
          <cell r="O35">
            <v>-84.3793103448279</v>
          </cell>
          <cell r="P35">
            <v>-5.6376902749266985E-3</v>
          </cell>
          <cell r="BS35" t="str">
            <v>TC</v>
          </cell>
          <cell r="BT35">
            <v>37917</v>
          </cell>
          <cell r="BU35">
            <v>31497.836000000003</v>
          </cell>
          <cell r="BW35">
            <v>6419.163999999997</v>
          </cell>
          <cell r="BX35">
            <v>0.20379698465634263</v>
          </cell>
        </row>
        <row r="36">
          <cell r="AC36" t="str">
            <v>Note: Margins include Billed+Unbilled and Transportation</v>
          </cell>
          <cell r="BS36" t="str">
            <v>Interruptible/Other</v>
          </cell>
          <cell r="BT36">
            <v>2925</v>
          </cell>
          <cell r="BU36">
            <v>4088.5610000000001</v>
          </cell>
          <cell r="BW36">
            <v>-1163.5610000000001</v>
          </cell>
          <cell r="BX36">
            <v>-0.28458937019650682</v>
          </cell>
          <cell r="CB36" t="str">
            <v>Component Variation:</v>
          </cell>
        </row>
        <row r="37">
          <cell r="X37" t="str">
            <v>Jan-03 Avg Unit Margin Comparison wo/riskband</v>
          </cell>
          <cell r="CC37" t="str">
            <v>Volume</v>
          </cell>
          <cell r="CE37">
            <v>17696.646141922873</v>
          </cell>
        </row>
        <row r="38">
          <cell r="BS38" t="str">
            <v>Total</v>
          </cell>
          <cell r="BT38">
            <v>302820</v>
          </cell>
          <cell r="BU38">
            <v>291097.34700000001</v>
          </cell>
          <cell r="BW38">
            <v>11722.652999999986</v>
          </cell>
          <cell r="BX38">
            <v>4.0270559387818761E-2</v>
          </cell>
          <cell r="CC38" t="str">
            <v>Pricing</v>
          </cell>
          <cell r="CE38">
            <v>-11229.596141922866</v>
          </cell>
        </row>
        <row r="39">
          <cell r="E39" t="str">
            <v>Firm</v>
          </cell>
          <cell r="L39" t="str">
            <v>Firm (Normalized)</v>
          </cell>
          <cell r="X39" t="str">
            <v>Actual</v>
          </cell>
          <cell r="Y39" t="str">
            <v>Estimate</v>
          </cell>
          <cell r="Z39" t="str">
            <v>Difference</v>
          </cell>
          <cell r="AA39" t="str">
            <v>% Variation</v>
          </cell>
          <cell r="CC39" t="str">
            <v>Deadband</v>
          </cell>
          <cell r="CE39">
            <v>1844</v>
          </cell>
        </row>
        <row r="40">
          <cell r="E40" t="str">
            <v>TC</v>
          </cell>
          <cell r="L40" t="str">
            <v>TC (not Normalized)</v>
          </cell>
          <cell r="W40" t="str">
            <v>Firm w/tran</v>
          </cell>
          <cell r="X40">
            <v>4.0265679979189208</v>
          </cell>
          <cell r="Y40">
            <v>4.4572978149750044</v>
          </cell>
          <cell r="Z40">
            <v>-0.4307298170560836</v>
          </cell>
          <cell r="AA40">
            <v>-9.663474035972601E-2</v>
          </cell>
          <cell r="CC40" t="str">
            <v>Total Firm Variation:</v>
          </cell>
          <cell r="CE40">
            <v>8311.0500000000065</v>
          </cell>
        </row>
        <row r="41">
          <cell r="E41" t="str">
            <v>Interruptible</v>
          </cell>
          <cell r="L41" t="str">
            <v>Interruptible (Not Normalized)</v>
          </cell>
          <cell r="W41" t="str">
            <v>TC w/tran</v>
          </cell>
          <cell r="X41">
            <v>1.9192612137203167</v>
          </cell>
          <cell r="Y41">
            <v>1.6228500829187396</v>
          </cell>
          <cell r="Z41">
            <v>0.29641113080157711</v>
          </cell>
          <cell r="AA41">
            <v>0.1826484984173484</v>
          </cell>
          <cell r="BT41" t="str">
            <v>YTD Billed+Unbilled Volumes wo/riskband</v>
          </cell>
        </row>
        <row r="42">
          <cell r="E42" t="str">
            <v>Total</v>
          </cell>
          <cell r="L42" t="str">
            <v>Total</v>
          </cell>
          <cell r="W42" t="str">
            <v>Interr w/tran/Other</v>
          </cell>
          <cell r="X42">
            <v>0.67561683599419453</v>
          </cell>
          <cell r="Y42">
            <v>0.42207828967178562</v>
          </cell>
          <cell r="Z42">
            <v>0.25353854632240891</v>
          </cell>
          <cell r="AA42">
            <v>0.60069080198264702</v>
          </cell>
          <cell r="BT42" t="str">
            <v>Actual</v>
          </cell>
          <cell r="BU42" t="str">
            <v>Estimate</v>
          </cell>
          <cell r="BW42" t="str">
            <v>Variation</v>
          </cell>
          <cell r="BX42" t="str">
            <v>% Variation</v>
          </cell>
          <cell r="CA42" t="str">
            <v>TC</v>
          </cell>
          <cell r="CB42" t="str">
            <v>TC margin variation:</v>
          </cell>
          <cell r="CE42">
            <v>6419.163999999997</v>
          </cell>
        </row>
        <row r="43">
          <cell r="W43" t="str">
            <v>Total</v>
          </cell>
          <cell r="X43">
            <v>3.2705923523958798</v>
          </cell>
          <cell r="Y43">
            <v>3.334344148191795</v>
          </cell>
          <cell r="Z43">
            <v>-6.3751795795915278E-2</v>
          </cell>
          <cell r="AA43">
            <v>-1.9119740783352459E-2</v>
          </cell>
          <cell r="BS43" t="str">
            <v>Firm</v>
          </cell>
          <cell r="BT43">
            <v>58954.710241893976</v>
          </cell>
          <cell r="BU43">
            <v>55136</v>
          </cell>
          <cell r="BW43">
            <v>3818.7102418939758</v>
          </cell>
          <cell r="BX43">
            <v>6.9259834625180927E-2</v>
          </cell>
        </row>
        <row r="44">
          <cell r="BS44" t="str">
            <v>TC</v>
          </cell>
          <cell r="BT44">
            <v>18485</v>
          </cell>
          <cell r="BU44">
            <v>18779</v>
          </cell>
          <cell r="BW44">
            <v>-294</v>
          </cell>
          <cell r="BX44">
            <v>-1.5655785718089354E-2</v>
          </cell>
          <cell r="CB44" t="str">
            <v>Component Variation:</v>
          </cell>
        </row>
        <row r="45">
          <cell r="W45" t="str">
            <v>Note: Margins include Billed+Unbilled and Transportation</v>
          </cell>
          <cell r="AG45" t="str">
            <v>jan</v>
          </cell>
          <cell r="BS45" t="str">
            <v>Interruptible</v>
          </cell>
          <cell r="BT45">
            <v>10336</v>
          </cell>
          <cell r="BU45">
            <v>13248</v>
          </cell>
          <cell r="BW45">
            <v>-2912</v>
          </cell>
          <cell r="BX45">
            <v>-0.21980676328502416</v>
          </cell>
          <cell r="CC45" t="str">
            <v>Volume</v>
          </cell>
          <cell r="CE45">
            <v>-493.12337099952077</v>
          </cell>
        </row>
        <row r="46">
          <cell r="E46" t="str">
            <v>Firm</v>
          </cell>
          <cell r="L46" t="str">
            <v>Firm (Normalized)</v>
          </cell>
          <cell r="CC46" t="str">
            <v>Pricing</v>
          </cell>
          <cell r="CE46">
            <v>6912.2873709995156</v>
          </cell>
        </row>
        <row r="47">
          <cell r="E47" t="str">
            <v>TC</v>
          </cell>
          <cell r="L47" t="str">
            <v>TC (not Normalized)</v>
          </cell>
          <cell r="BS47" t="str">
            <v>Total</v>
          </cell>
          <cell r="BT47">
            <v>87775.710241893976</v>
          </cell>
          <cell r="BU47">
            <v>87163</v>
          </cell>
          <cell r="BW47">
            <v>612.71024189397576</v>
          </cell>
          <cell r="BX47">
            <v>7.0294762903293341E-3</v>
          </cell>
          <cell r="CC47" t="str">
            <v>Total TC Variation:</v>
          </cell>
          <cell r="CE47">
            <v>6419.1639999999952</v>
          </cell>
        </row>
        <row r="48">
          <cell r="E48" t="str">
            <v>Interruptible</v>
          </cell>
          <cell r="L48" t="str">
            <v>Interruptible (Not Normalized)</v>
          </cell>
        </row>
        <row r="49">
          <cell r="E49" t="str">
            <v>Total</v>
          </cell>
          <cell r="L49" t="str">
            <v>Total</v>
          </cell>
          <cell r="W49" t="str">
            <v>MSV Sales and Margin Monthly Analysis</v>
          </cell>
          <cell r="AD49" t="str">
            <v>MSV Sales and Margin Monthly Analysis</v>
          </cell>
        </row>
        <row r="50">
          <cell r="BT50" t="str">
            <v>YTD Billed+Unbilled Unit Margins wo/riskband</v>
          </cell>
          <cell r="CA50" t="str">
            <v>INTERR</v>
          </cell>
          <cell r="CB50" t="str">
            <v>Interr margin variation:</v>
          </cell>
          <cell r="CE50">
            <v>-1163.5610000000001</v>
          </cell>
        </row>
        <row r="51">
          <cell r="W51" t="str">
            <v>For the Month Feb-03</v>
          </cell>
          <cell r="AD51" t="str">
            <v>For the Month Feb-03</v>
          </cell>
          <cell r="BT51" t="str">
            <v>Actual</v>
          </cell>
          <cell r="BU51" t="str">
            <v>Estimate</v>
          </cell>
          <cell r="BW51" t="str">
            <v>Variation</v>
          </cell>
          <cell r="BX51" t="str">
            <v>% Variation</v>
          </cell>
        </row>
        <row r="52">
          <cell r="BS52" t="str">
            <v>Firm</v>
          </cell>
          <cell r="BT52">
            <v>4.4437161835770516</v>
          </cell>
          <cell r="BU52">
            <v>4.6341945371445155</v>
          </cell>
          <cell r="BW52">
            <v>-0.1904783535674639</v>
          </cell>
          <cell r="BX52">
            <v>-4.1102796190518209E-2</v>
          </cell>
          <cell r="CB52" t="str">
            <v>Component Variation:</v>
          </cell>
        </row>
        <row r="53">
          <cell r="E53" t="str">
            <v>Firm</v>
          </cell>
          <cell r="L53" t="str">
            <v>Firm (Normalized)</v>
          </cell>
          <cell r="X53" t="str">
            <v>Feb-03 Margin Summary w/riskband($000)</v>
          </cell>
          <cell r="AD53" t="str">
            <v>Breakdown of Margin Variation</v>
          </cell>
          <cell r="BS53" t="str">
            <v>TC</v>
          </cell>
          <cell r="BT53">
            <v>2.0512307276169865</v>
          </cell>
          <cell r="BU53">
            <v>1.6772903775493904</v>
          </cell>
          <cell r="BW53">
            <v>0.37394035006759618</v>
          </cell>
          <cell r="BX53">
            <v>0.22294312008988135</v>
          </cell>
          <cell r="CC53" t="str">
            <v>Volume</v>
          </cell>
          <cell r="CE53">
            <v>-898.69335990338163</v>
          </cell>
        </row>
        <row r="54">
          <cell r="E54" t="str">
            <v>TC</v>
          </cell>
          <cell r="L54" t="str">
            <v>TC (not Normalized)</v>
          </cell>
          <cell r="BS54" t="str">
            <v>Interruptible/Other</v>
          </cell>
          <cell r="BT54">
            <v>0.28299148606811148</v>
          </cell>
          <cell r="BU54">
            <v>0.30861722524154589</v>
          </cell>
          <cell r="BW54">
            <v>-2.5625739173434414E-2</v>
          </cell>
          <cell r="BX54">
            <v>-8.3034053440723801E-2</v>
          </cell>
          <cell r="CC54" t="str">
            <v>Pricing</v>
          </cell>
          <cell r="CE54">
            <v>-264.86764009661812</v>
          </cell>
        </row>
        <row r="55">
          <cell r="E55" t="str">
            <v>Interruptible</v>
          </cell>
          <cell r="L55" t="str">
            <v>Interruptible (Not Normalized)</v>
          </cell>
          <cell r="X55" t="str">
            <v>Actual</v>
          </cell>
          <cell r="Y55" t="str">
            <v>Estimate</v>
          </cell>
          <cell r="Z55" t="str">
            <v>Difference</v>
          </cell>
          <cell r="AA55" t="str">
            <v>% Variation</v>
          </cell>
          <cell r="CC55" t="str">
            <v>Total Interr Variation:</v>
          </cell>
          <cell r="CE55">
            <v>-1163.5609999999997</v>
          </cell>
        </row>
        <row r="56">
          <cell r="E56" t="str">
            <v>Total</v>
          </cell>
          <cell r="L56" t="str">
            <v>Total</v>
          </cell>
          <cell r="W56" t="str">
            <v>Firm w/tran</v>
          </cell>
          <cell r="X56">
            <v>72425</v>
          </cell>
          <cell r="Y56">
            <v>70200.066999999995</v>
          </cell>
          <cell r="Z56">
            <v>2224.9330000000045</v>
          </cell>
          <cell r="AA56">
            <v>3.1694172029778901E-2</v>
          </cell>
          <cell r="AC56" t="str">
            <v>FIRM</v>
          </cell>
          <cell r="AD56" t="str">
            <v>Firm margin variation:</v>
          </cell>
          <cell r="AG56">
            <v>2224.9330000000045</v>
          </cell>
        </row>
        <row r="57">
          <cell r="W57" t="str">
            <v>TC w/tran</v>
          </cell>
          <cell r="X57">
            <v>9769</v>
          </cell>
          <cell r="Y57">
            <v>8831.7049999999999</v>
          </cell>
          <cell r="Z57">
            <v>937.29500000000007</v>
          </cell>
          <cell r="AA57">
            <v>0.10612843159956091</v>
          </cell>
        </row>
        <row r="58">
          <cell r="W58" t="str">
            <v>Interr w/tran/Other</v>
          </cell>
          <cell r="X58">
            <v>563</v>
          </cell>
          <cell r="Y58">
            <v>1034.681</v>
          </cell>
          <cell r="Z58">
            <v>-471.68100000000004</v>
          </cell>
          <cell r="AA58">
            <v>-0.45587093993221101</v>
          </cell>
          <cell r="AD58" t="str">
            <v>Component Variation:</v>
          </cell>
          <cell r="BS58" t="str">
            <v>Note: Margins include Billed+Unbilled and Transportation</v>
          </cell>
          <cell r="CE58" t="str">
            <v>"yrtodate"</v>
          </cell>
        </row>
        <row r="59">
          <cell r="W59" t="str">
            <v>Total Margin</v>
          </cell>
          <cell r="X59">
            <v>82757</v>
          </cell>
          <cell r="Y59">
            <v>80066.452999999994</v>
          </cell>
          <cell r="Z59">
            <v>2690.5470000000046</v>
          </cell>
          <cell r="AA59">
            <v>3.3603923980496608E-2</v>
          </cell>
          <cell r="AE59" t="str">
            <v>Volume</v>
          </cell>
          <cell r="AG59">
            <v>6030.1876354605338</v>
          </cell>
        </row>
        <row r="60">
          <cell r="E60" t="str">
            <v>Firm</v>
          </cell>
          <cell r="L60" t="str">
            <v>Firm (Normalized)</v>
          </cell>
          <cell r="AE60" t="str">
            <v>Pricing</v>
          </cell>
          <cell r="AG60">
            <v>-4450.2546354605292</v>
          </cell>
        </row>
        <row r="61">
          <cell r="E61" t="str">
            <v>TC</v>
          </cell>
          <cell r="L61" t="str">
            <v>TC (not Normalized)</v>
          </cell>
          <cell r="AE61" t="str">
            <v>Deadband</v>
          </cell>
          <cell r="AG61">
            <v>645</v>
          </cell>
        </row>
        <row r="62">
          <cell r="E62" t="str">
            <v>Interruptible</v>
          </cell>
          <cell r="L62" t="str">
            <v>Interruptible (Not Normalized)</v>
          </cell>
          <cell r="X62" t="str">
            <v>Feb-03 Margin Summary wo/riskband($000)</v>
          </cell>
          <cell r="AE62" t="str">
            <v>Total Firm Variation:</v>
          </cell>
          <cell r="AG62">
            <v>2224.9330000000045</v>
          </cell>
        </row>
        <row r="63">
          <cell r="E63" t="str">
            <v>Total</v>
          </cell>
          <cell r="L63" t="str">
            <v>Total</v>
          </cell>
        </row>
        <row r="64">
          <cell r="X64" t="str">
            <v>Actual</v>
          </cell>
          <cell r="Y64" t="str">
            <v>Estimate</v>
          </cell>
          <cell r="Z64" t="str">
            <v>Difference</v>
          </cell>
          <cell r="AA64" t="str">
            <v>% Variation</v>
          </cell>
          <cell r="AC64" t="str">
            <v>TC</v>
          </cell>
          <cell r="AD64" t="str">
            <v>TC margin variation:</v>
          </cell>
          <cell r="AG64">
            <v>937.29500000000007</v>
          </cell>
        </row>
        <row r="65">
          <cell r="W65" t="str">
            <v>Firm w/tran</v>
          </cell>
          <cell r="X65">
            <v>71780</v>
          </cell>
          <cell r="Y65">
            <v>70200.066999999995</v>
          </cell>
          <cell r="Z65">
            <v>1579.9330000000045</v>
          </cell>
          <cell r="AA65">
            <v>2.2506146610942759E-2</v>
          </cell>
        </row>
        <row r="66">
          <cell r="W66" t="str">
            <v>TC w/tran</v>
          </cell>
          <cell r="X66">
            <v>9769</v>
          </cell>
          <cell r="Y66">
            <v>8831.7049999999999</v>
          </cell>
          <cell r="Z66">
            <v>937.29500000000007</v>
          </cell>
          <cell r="AA66">
            <v>0.10612843159956091</v>
          </cell>
          <cell r="AD66" t="str">
            <v>Component Variation:</v>
          </cell>
        </row>
        <row r="67">
          <cell r="E67" t="str">
            <v>Firm</v>
          </cell>
          <cell r="L67" t="str">
            <v>Firm (Normalized)</v>
          </cell>
          <cell r="W67" t="str">
            <v>Interr w/tran/Other</v>
          </cell>
          <cell r="X67">
            <v>563</v>
          </cell>
          <cell r="Y67">
            <v>1034.681</v>
          </cell>
          <cell r="Z67">
            <v>-471.68100000000004</v>
          </cell>
          <cell r="AA67">
            <v>-0.45587093993221101</v>
          </cell>
          <cell r="AE67" t="str">
            <v>Volume</v>
          </cell>
          <cell r="AG67">
            <v>-112.35399575944489</v>
          </cell>
        </row>
        <row r="68">
          <cell r="E68" t="str">
            <v>TC</v>
          </cell>
          <cell r="L68" t="str">
            <v>TC (not Normalized)</v>
          </cell>
          <cell r="W68" t="str">
            <v>Total Margin</v>
          </cell>
          <cell r="X68">
            <v>82112</v>
          </cell>
          <cell r="Y68">
            <v>80066.452999999994</v>
          </cell>
          <cell r="Z68">
            <v>2045.5470000000046</v>
          </cell>
          <cell r="AA68">
            <v>2.5548115638393581E-2</v>
          </cell>
          <cell r="AE68" t="str">
            <v>Pricing</v>
          </cell>
          <cell r="AG68">
            <v>1049.6489957594442</v>
          </cell>
        </row>
        <row r="69">
          <cell r="E69" t="str">
            <v>Interruptible</v>
          </cell>
          <cell r="L69" t="str">
            <v>Interruptible (Not Normalized)</v>
          </cell>
          <cell r="AE69" t="str">
            <v>Total TC Variation:</v>
          </cell>
          <cell r="AG69">
            <v>937.29499999999939</v>
          </cell>
        </row>
        <row r="70">
          <cell r="E70" t="str">
            <v>Total</v>
          </cell>
          <cell r="L70" t="str">
            <v>Total</v>
          </cell>
          <cell r="BT70" t="str">
            <v>MSV Sales and Margin Reconciliation First Quarter 2003 vs 2002</v>
          </cell>
        </row>
        <row r="72">
          <cell r="X72" t="str">
            <v>Feb-03 Sales/Tran Summary wo/riskband (Mdt)</v>
          </cell>
          <cell r="AC72" t="str">
            <v>INTERR</v>
          </cell>
          <cell r="AD72" t="str">
            <v>Interr margin variation:</v>
          </cell>
          <cell r="AG72">
            <v>-471.68100000000004</v>
          </cell>
          <cell r="BT72" t="str">
            <v>Gas West Summary FY 2003 vs FY 2002 Year to Date:</v>
          </cell>
          <cell r="BX72" t="str">
            <v>Jan - Mar</v>
          </cell>
        </row>
        <row r="74">
          <cell r="E74" t="str">
            <v>Firm</v>
          </cell>
          <cell r="L74" t="str">
            <v>Firm (Normalized)</v>
          </cell>
          <cell r="X74" t="str">
            <v>Actual</v>
          </cell>
          <cell r="Y74" t="str">
            <v>Estimate</v>
          </cell>
          <cell r="Z74" t="str">
            <v>Difference</v>
          </cell>
          <cell r="AA74" t="str">
            <v>% Variation</v>
          </cell>
          <cell r="AD74" t="str">
            <v>Component Variation:</v>
          </cell>
          <cell r="BT74" t="str">
            <v>YTD Billed+Unbilled Actual Margins</v>
          </cell>
        </row>
        <row r="75">
          <cell r="E75" t="str">
            <v>TC</v>
          </cell>
          <cell r="L75" t="str">
            <v>TC (not Normalized)</v>
          </cell>
          <cell r="W75" t="str">
            <v>Firm w/tran normalized</v>
          </cell>
          <cell r="X75">
            <v>16641.417910447759</v>
          </cell>
          <cell r="Y75">
            <v>15325</v>
          </cell>
          <cell r="Z75">
            <v>1316.4179104477589</v>
          </cell>
          <cell r="AA75">
            <v>8.5900026782888023E-2</v>
          </cell>
          <cell r="AE75" t="str">
            <v>Volume</v>
          </cell>
          <cell r="AG75">
            <v>-384.50760674514794</v>
          </cell>
          <cell r="BT75" t="str">
            <v>FY 2003</v>
          </cell>
          <cell r="BU75" t="str">
            <v>FY 2002</v>
          </cell>
          <cell r="BW75" t="str">
            <v>Variation</v>
          </cell>
          <cell r="BX75" t="str">
            <v>% Variation</v>
          </cell>
        </row>
        <row r="76">
          <cell r="E76" t="str">
            <v>Interruptible</v>
          </cell>
          <cell r="L76" t="str">
            <v>Interruptible (Not Normalized)</v>
          </cell>
          <cell r="W76" t="str">
            <v>TC w/tran</v>
          </cell>
          <cell r="X76">
            <v>5122</v>
          </cell>
          <cell r="Y76">
            <v>5188</v>
          </cell>
          <cell r="Z76">
            <v>-66</v>
          </cell>
          <cell r="AA76">
            <v>-1.2721665381649962E-2</v>
          </cell>
          <cell r="AE76" t="str">
            <v>Pricing</v>
          </cell>
          <cell r="AG76">
            <v>-87.173393254852058</v>
          </cell>
          <cell r="BS76" t="str">
            <v>Firm w/ risk band</v>
          </cell>
          <cell r="BT76">
            <v>217586</v>
          </cell>
          <cell r="BU76">
            <v>201909</v>
          </cell>
          <cell r="BW76">
            <v>15677</v>
          </cell>
          <cell r="BX76">
            <v>7.7643889078743394E-2</v>
          </cell>
        </row>
        <row r="77">
          <cell r="E77" t="str">
            <v>Total</v>
          </cell>
          <cell r="L77" t="str">
            <v>Total</v>
          </cell>
          <cell r="W77" t="str">
            <v>Interr w/tran/Other</v>
          </cell>
          <cell r="X77">
            <v>1975</v>
          </cell>
          <cell r="Y77">
            <v>3143</v>
          </cell>
          <cell r="Z77">
            <v>-1168</v>
          </cell>
          <cell r="AA77">
            <v>-0.37161947184218896</v>
          </cell>
          <cell r="AE77" t="str">
            <v>Total Interr Variation:</v>
          </cell>
          <cell r="AG77">
            <v>-471.68099999999998</v>
          </cell>
          <cell r="BS77" t="str">
            <v>TC</v>
          </cell>
          <cell r="BT77">
            <v>31510</v>
          </cell>
          <cell r="BU77">
            <v>21664</v>
          </cell>
          <cell r="BW77">
            <v>9846</v>
          </cell>
          <cell r="BX77">
            <v>0.45448670605613001</v>
          </cell>
        </row>
        <row r="78">
          <cell r="W78" t="str">
            <v>Total Sales/tran</v>
          </cell>
          <cell r="X78">
            <v>23738.417910447759</v>
          </cell>
          <cell r="Y78">
            <v>23656</v>
          </cell>
          <cell r="Z78">
            <v>82.417910447758914</v>
          </cell>
          <cell r="AA78">
            <v>3.4840171815927845E-3</v>
          </cell>
          <cell r="BS78" t="str">
            <v>Interruptible/Other</v>
          </cell>
          <cell r="BT78">
            <v>3828</v>
          </cell>
          <cell r="BU78">
            <v>4747</v>
          </cell>
          <cell r="BW78">
            <v>-919</v>
          </cell>
          <cell r="BX78">
            <v>-0.19359595534021487</v>
          </cell>
        </row>
        <row r="80">
          <cell r="AC80" t="str">
            <v>Note: Margins include Billed+Unbilled and Transportation</v>
          </cell>
          <cell r="BS80" t="str">
            <v>Total</v>
          </cell>
          <cell r="BT80">
            <v>252924</v>
          </cell>
          <cell r="BU80">
            <v>228320</v>
          </cell>
          <cell r="BW80">
            <v>24604</v>
          </cell>
          <cell r="BX80">
            <v>0.10776103714085494</v>
          </cell>
        </row>
        <row r="81">
          <cell r="E81" t="str">
            <v>Firm</v>
          </cell>
          <cell r="L81" t="str">
            <v>Firm (Normalized)</v>
          </cell>
          <cell r="X81" t="str">
            <v>Feb-03 Avg Unit Margin Comparison wo/riskband</v>
          </cell>
        </row>
        <row r="82">
          <cell r="E82" t="str">
            <v>TC</v>
          </cell>
          <cell r="L82" t="str">
            <v>TC (not Normalized)</v>
          </cell>
        </row>
        <row r="83">
          <cell r="E83" t="str">
            <v>Interruptible</v>
          </cell>
          <cell r="L83" t="str">
            <v>Interruptible (Not Normalized)</v>
          </cell>
          <cell r="X83" t="str">
            <v>Actual</v>
          </cell>
          <cell r="Y83" t="str">
            <v>Estimate</v>
          </cell>
          <cell r="Z83" t="str">
            <v>Difference</v>
          </cell>
          <cell r="AA83" t="str">
            <v>% Variation</v>
          </cell>
          <cell r="CB83" t="str">
            <v>MSV Sales and Margin Monthly Analysis</v>
          </cell>
        </row>
        <row r="84">
          <cell r="E84" t="str">
            <v>Total</v>
          </cell>
          <cell r="L84" t="str">
            <v>Total</v>
          </cell>
          <cell r="W84" t="str">
            <v>Firm w/tran</v>
          </cell>
          <cell r="X84">
            <v>4.3133343796946129</v>
          </cell>
          <cell r="Y84">
            <v>4.580754779771615</v>
          </cell>
          <cell r="Z84">
            <v>-0.26742040007700218</v>
          </cell>
          <cell r="AA84">
            <v>-5.8379112817371792E-2</v>
          </cell>
        </row>
        <row r="85">
          <cell r="W85" t="str">
            <v>TC w/tran</v>
          </cell>
          <cell r="X85">
            <v>1.9072627879734478</v>
          </cell>
          <cell r="Y85">
            <v>1.7023332690824982</v>
          </cell>
          <cell r="Z85">
            <v>0.20492951889094968</v>
          </cell>
          <cell r="AA85">
            <v>0.12038155078846574</v>
          </cell>
          <cell r="CB85" t="str">
            <v>FY 2003 vs FY 2002 YTD: Jan - Mar</v>
          </cell>
        </row>
        <row r="86">
          <cell r="W86" t="str">
            <v>Interr w/tran/Other</v>
          </cell>
          <cell r="X86">
            <v>0.2850632911392405</v>
          </cell>
          <cell r="Y86">
            <v>0.32920171810372256</v>
          </cell>
          <cell r="Z86">
            <v>-4.4138426964482058E-2</v>
          </cell>
          <cell r="AA86">
            <v>-0.13407714643389326</v>
          </cell>
        </row>
        <row r="87">
          <cell r="W87" t="str">
            <v>Total</v>
          </cell>
          <cell r="X87">
            <v>3.4590342250171964</v>
          </cell>
          <cell r="Y87">
            <v>3.3846150236726409</v>
          </cell>
          <cell r="Z87">
            <v>7.4419201344555486E-2</v>
          </cell>
          <cell r="AA87">
            <v>2.1987493651140069E-2</v>
          </cell>
          <cell r="CB87" t="str">
            <v>Breakdown of Margin Variation</v>
          </cell>
        </row>
        <row r="88">
          <cell r="E88" t="str">
            <v>Firm</v>
          </cell>
          <cell r="L88" t="str">
            <v>Firm (Normalized)</v>
          </cell>
          <cell r="BT88" t="str">
            <v>YTD Billed+Unbilled Margins wo/riskband</v>
          </cell>
        </row>
        <row r="89">
          <cell r="E89" t="str">
            <v>TC</v>
          </cell>
          <cell r="L89" t="str">
            <v>TC (not Normalized)</v>
          </cell>
          <cell r="W89" t="str">
            <v>Note: Margins include Billed+Unbilled and Transportation</v>
          </cell>
          <cell r="AG89" t="str">
            <v>feb</v>
          </cell>
          <cell r="BT89" t="str">
            <v>FY 2003</v>
          </cell>
          <cell r="BU89" t="str">
            <v>FY 2002</v>
          </cell>
          <cell r="BW89" t="str">
            <v>Variation</v>
          </cell>
          <cell r="BX89" t="str">
            <v>% Variation</v>
          </cell>
        </row>
        <row r="90">
          <cell r="E90" t="str">
            <v>Interruptible</v>
          </cell>
          <cell r="L90" t="str">
            <v>Interruptible (Not Normalized)</v>
          </cell>
          <cell r="BS90" t="str">
            <v>Firm wo/risk band</v>
          </cell>
          <cell r="BT90">
            <v>216266</v>
          </cell>
          <cell r="BU90">
            <v>205019</v>
          </cell>
          <cell r="BW90">
            <v>11247</v>
          </cell>
          <cell r="BX90">
            <v>5.4858330203542111E-2</v>
          </cell>
          <cell r="CA90" t="str">
            <v>FIRM</v>
          </cell>
          <cell r="CB90" t="str">
            <v>Firm margin variation:</v>
          </cell>
          <cell r="CE90">
            <v>15677</v>
          </cell>
        </row>
        <row r="91">
          <cell r="E91" t="str">
            <v>Total</v>
          </cell>
          <cell r="L91" t="str">
            <v>Total</v>
          </cell>
          <cell r="BS91" t="str">
            <v>TC</v>
          </cell>
          <cell r="BT91">
            <v>31510</v>
          </cell>
          <cell r="BU91">
            <v>21664</v>
          </cell>
          <cell r="BW91">
            <v>9846</v>
          </cell>
          <cell r="BX91">
            <v>0.45448670605613001</v>
          </cell>
        </row>
        <row r="92">
          <cell r="BS92" t="str">
            <v>Interruptible/Other</v>
          </cell>
          <cell r="BT92">
            <v>3828</v>
          </cell>
          <cell r="BU92">
            <v>4747</v>
          </cell>
          <cell r="BW92">
            <v>-919</v>
          </cell>
          <cell r="BX92">
            <v>-0.19359595534021487</v>
          </cell>
          <cell r="CB92" t="str">
            <v>Component Variation:</v>
          </cell>
        </row>
        <row r="93">
          <cell r="W93" t="str">
            <v>MSV Sales and Margin Monthly Analysis</v>
          </cell>
          <cell r="AD93" t="str">
            <v>MSV Sales and Margin Monthly Analysis</v>
          </cell>
          <cell r="CC93" t="str">
            <v>Volume</v>
          </cell>
          <cell r="CE93">
            <v>9477.6102323000014</v>
          </cell>
        </row>
        <row r="94">
          <cell r="BS94" t="str">
            <v>Total</v>
          </cell>
          <cell r="BT94">
            <v>251604</v>
          </cell>
          <cell r="BU94">
            <v>231430</v>
          </cell>
          <cell r="BW94">
            <v>20174</v>
          </cell>
          <cell r="BX94">
            <v>8.717106684526639E-2</v>
          </cell>
          <cell r="CC94" t="str">
            <v>Pricing</v>
          </cell>
          <cell r="CE94">
            <v>1769.3897676999979</v>
          </cell>
        </row>
        <row r="95">
          <cell r="F95" t="str">
            <v>YTD 2002</v>
          </cell>
          <cell r="M95" t="str">
            <v>YTD 2002</v>
          </cell>
          <cell r="W95" t="str">
            <v>For the Month Mar-03</v>
          </cell>
          <cell r="AD95" t="str">
            <v>For the Month Mar-03</v>
          </cell>
          <cell r="CC95" t="str">
            <v>Deadband</v>
          </cell>
          <cell r="CE95">
            <v>4430</v>
          </cell>
        </row>
        <row r="96">
          <cell r="F96" t="str">
            <v>Actual</v>
          </cell>
          <cell r="G96" t="str">
            <v>Estimate</v>
          </cell>
          <cell r="H96" t="str">
            <v>Variation</v>
          </cell>
          <cell r="I96" t="str">
            <v>% Variation</v>
          </cell>
          <cell r="M96" t="str">
            <v>Actual</v>
          </cell>
          <cell r="N96" t="str">
            <v>Estimate</v>
          </cell>
          <cell r="O96" t="str">
            <v>Variation</v>
          </cell>
          <cell r="P96" t="str">
            <v>% Variation</v>
          </cell>
          <cell r="CC96" t="str">
            <v>Total Firm Variation:</v>
          </cell>
          <cell r="CE96">
            <v>15677</v>
          </cell>
        </row>
        <row r="97">
          <cell r="E97" t="str">
            <v>Firm</v>
          </cell>
          <cell r="F97">
            <v>263822</v>
          </cell>
          <cell r="G97">
            <v>255510.95</v>
          </cell>
          <cell r="H97">
            <v>8311.0499999999884</v>
          </cell>
          <cell r="I97">
            <v>3.2527177406682525E-2</v>
          </cell>
          <cell r="L97" t="str">
            <v>Firm (Normalized)</v>
          </cell>
          <cell r="M97">
            <v>58954.710241893976</v>
          </cell>
          <cell r="N97">
            <v>55136</v>
          </cell>
          <cell r="O97">
            <v>3818.7102418939758</v>
          </cell>
          <cell r="P97">
            <v>6.9259834625180927E-2</v>
          </cell>
          <cell r="X97" t="str">
            <v>Mar-03 Margin Summary w/riskband($000)</v>
          </cell>
          <cell r="AD97" t="str">
            <v>Breakdown of Margin Variation</v>
          </cell>
          <cell r="BT97" t="str">
            <v>YTD Billed+Unbilled Volumes wo/riskband</v>
          </cell>
        </row>
        <row r="98">
          <cell r="E98" t="str">
            <v>TC</v>
          </cell>
          <cell r="F98">
            <v>37917</v>
          </cell>
          <cell r="G98">
            <v>31497.836000000003</v>
          </cell>
          <cell r="H98">
            <v>6419.163999999997</v>
          </cell>
          <cell r="I98">
            <v>0.20379698465634263</v>
          </cell>
          <cell r="L98" t="str">
            <v>TC (not Normalized)</v>
          </cell>
          <cell r="M98">
            <v>18485</v>
          </cell>
          <cell r="N98">
            <v>18779</v>
          </cell>
          <cell r="O98">
            <v>-294</v>
          </cell>
          <cell r="P98">
            <v>-1.5655785718089354E-2</v>
          </cell>
          <cell r="BT98" t="str">
            <v>FY 2003</v>
          </cell>
          <cell r="BU98" t="str">
            <v>FY 2002</v>
          </cell>
          <cell r="BW98" t="str">
            <v>Variation</v>
          </cell>
          <cell r="BX98" t="str">
            <v>% Variation</v>
          </cell>
          <cell r="CA98" t="str">
            <v>TC</v>
          </cell>
          <cell r="CB98" t="str">
            <v>TC margin variation:</v>
          </cell>
          <cell r="CE98">
            <v>9846</v>
          </cell>
        </row>
        <row r="99">
          <cell r="E99" t="str">
            <v>Interruptible</v>
          </cell>
          <cell r="F99">
            <v>2925</v>
          </cell>
          <cell r="G99">
            <v>4088.5610000000001</v>
          </cell>
          <cell r="H99">
            <v>-1162.5610000000001</v>
          </cell>
          <cell r="I99">
            <v>-0.28434478536580476</v>
          </cell>
          <cell r="L99" t="str">
            <v>Interruptible (Not Normalized)</v>
          </cell>
          <cell r="M99">
            <v>10336</v>
          </cell>
          <cell r="N99">
            <v>13248</v>
          </cell>
          <cell r="O99">
            <v>-2912</v>
          </cell>
          <cell r="P99">
            <v>-0.21980676328502416</v>
          </cell>
          <cell r="X99" t="str">
            <v>Actual</v>
          </cell>
          <cell r="Y99" t="str">
            <v>Estimate</v>
          </cell>
          <cell r="Z99" t="str">
            <v>Difference</v>
          </cell>
          <cell r="AA99" t="str">
            <v>% Variation</v>
          </cell>
          <cell r="BS99" t="str">
            <v>Firm</v>
          </cell>
          <cell r="BT99">
            <v>50303.089552238802</v>
          </cell>
          <cell r="BU99">
            <v>48080.42936315573</v>
          </cell>
          <cell r="BW99">
            <v>2222.6601890830716</v>
          </cell>
          <cell r="BX99">
            <v>4.6227960492929938E-2</v>
          </cell>
        </row>
        <row r="100">
          <cell r="E100" t="str">
            <v>Total</v>
          </cell>
          <cell r="F100">
            <v>304664</v>
          </cell>
          <cell r="G100">
            <v>291097.34700000001</v>
          </cell>
          <cell r="H100">
            <v>13567.652999999986</v>
          </cell>
          <cell r="I100">
            <v>4.6608645320288626E-2</v>
          </cell>
          <cell r="L100" t="str">
            <v>Total</v>
          </cell>
          <cell r="M100">
            <v>87775.710241893976</v>
          </cell>
          <cell r="N100">
            <v>87163</v>
          </cell>
          <cell r="O100">
            <v>612.71024189397576</v>
          </cell>
          <cell r="P100">
            <v>7.0294762903293341E-3</v>
          </cell>
          <cell r="W100" t="str">
            <v>Firm w/tran</v>
          </cell>
          <cell r="X100">
            <v>65342</v>
          </cell>
          <cell r="Y100">
            <v>61328.936000000002</v>
          </cell>
          <cell r="Z100">
            <v>4013.0639999999985</v>
          </cell>
          <cell r="AA100">
            <v>6.543508271527812E-2</v>
          </cell>
          <cell r="AC100" t="str">
            <v>FIRM</v>
          </cell>
          <cell r="AD100" t="str">
            <v>Firm margin variation:</v>
          </cell>
          <cell r="AG100">
            <v>4013.0639999999985</v>
          </cell>
          <cell r="BS100" t="str">
            <v>TC</v>
          </cell>
          <cell r="BT100">
            <v>15091</v>
          </cell>
          <cell r="BU100">
            <v>13144</v>
          </cell>
          <cell r="BW100">
            <v>1947</v>
          </cell>
          <cell r="BX100">
            <v>0.14812842361533779</v>
          </cell>
          <cell r="CB100" t="str">
            <v>Component Variation:</v>
          </cell>
        </row>
        <row r="101">
          <cell r="W101" t="str">
            <v>TC w/tran</v>
          </cell>
          <cell r="X101">
            <v>10830</v>
          </cell>
          <cell r="Y101">
            <v>7558.335</v>
          </cell>
          <cell r="Z101">
            <v>3271.665</v>
          </cell>
          <cell r="AA101">
            <v>0.43285525185110213</v>
          </cell>
          <cell r="BS101" t="str">
            <v>Interruptible</v>
          </cell>
          <cell r="BT101">
            <v>7499</v>
          </cell>
          <cell r="BU101">
            <v>9405</v>
          </cell>
          <cell r="BW101">
            <v>-1906</v>
          </cell>
          <cell r="BX101">
            <v>-0.2026581605528974</v>
          </cell>
          <cell r="CC101" t="str">
            <v>Volume</v>
          </cell>
          <cell r="CE101">
            <v>3209.0541692026782</v>
          </cell>
        </row>
        <row r="102">
          <cell r="W102" t="str">
            <v>Interr w/tran/Other</v>
          </cell>
          <cell r="X102">
            <v>1403</v>
          </cell>
          <cell r="Y102">
            <v>856.51700000000005</v>
          </cell>
          <cell r="Z102">
            <v>546.48299999999995</v>
          </cell>
          <cell r="AA102">
            <v>0.63802936777670483</v>
          </cell>
          <cell r="AD102" t="str">
            <v>Component Variation:</v>
          </cell>
          <cell r="CC102" t="str">
            <v>Pricing</v>
          </cell>
          <cell r="CE102">
            <v>6636.9458307973191</v>
          </cell>
        </row>
        <row r="103">
          <cell r="E103" t="str">
            <v xml:space="preserve">Note: Jan-00 margins reflect both the Revenue Tax adjustment and the TC </v>
          </cell>
          <cell r="W103" t="str">
            <v>Total Margin</v>
          </cell>
          <cell r="X103">
            <v>77575</v>
          </cell>
          <cell r="Y103">
            <v>69743.788000000015</v>
          </cell>
          <cell r="Z103">
            <v>7831.2119999999986</v>
          </cell>
          <cell r="AA103">
            <v>0.1122854411062387</v>
          </cell>
          <cell r="AE103" t="str">
            <v>Volume</v>
          </cell>
          <cell r="AG103">
            <v>3496.5792520187815</v>
          </cell>
          <cell r="BS103" t="str">
            <v>Total</v>
          </cell>
          <cell r="BT103">
            <v>72893.089552238802</v>
          </cell>
          <cell r="BU103">
            <v>70629.429363155738</v>
          </cell>
          <cell r="BW103">
            <v>2263.6601890830643</v>
          </cell>
          <cell r="BX103">
            <v>3.2049815629176186E-2</v>
          </cell>
          <cell r="CC103" t="str">
            <v>Total TC Variation:</v>
          </cell>
          <cell r="CE103">
            <v>9845.9999999999964</v>
          </cell>
        </row>
        <row r="104">
          <cell r="E104" t="str">
            <v>cost of gas adjustment - which raised the TC margin and lowered the Firm margin.</v>
          </cell>
          <cell r="P104" t="str">
            <v>"monthly"</v>
          </cell>
          <cell r="AE104" t="str">
            <v>Pricing</v>
          </cell>
          <cell r="AG104">
            <v>649.48474798121799</v>
          </cell>
        </row>
        <row r="105">
          <cell r="AE105" t="str">
            <v>Deadband</v>
          </cell>
          <cell r="AG105">
            <v>-133</v>
          </cell>
        </row>
        <row r="106">
          <cell r="X106" t="str">
            <v>Mar-03 Margin Summary wo/riskband($000)</v>
          </cell>
          <cell r="AE106" t="str">
            <v>Total Firm Variation:</v>
          </cell>
          <cell r="AG106">
            <v>4013.0639999999994</v>
          </cell>
          <cell r="BT106" t="str">
            <v>YTD Billed+Unbilled Unit Margins wo/riskband</v>
          </cell>
          <cell r="CA106" t="str">
            <v>INTERR</v>
          </cell>
          <cell r="CB106" t="str">
            <v>Interr margin variation:</v>
          </cell>
          <cell r="CE106">
            <v>-919</v>
          </cell>
        </row>
        <row r="107">
          <cell r="W107">
            <v>108842794.3004894</v>
          </cell>
          <cell r="BT107" t="str">
            <v>FY 2003</v>
          </cell>
          <cell r="BU107" t="str">
            <v>FY 2002</v>
          </cell>
          <cell r="BW107" t="str">
            <v>Variation</v>
          </cell>
          <cell r="BX107" t="str">
            <v>% Variation</v>
          </cell>
        </row>
        <row r="108">
          <cell r="X108" t="str">
            <v>Actual</v>
          </cell>
          <cell r="Y108" t="str">
            <v>Estimate</v>
          </cell>
          <cell r="Z108" t="str">
            <v>Difference</v>
          </cell>
          <cell r="AA108" t="str">
            <v>% Variation</v>
          </cell>
          <cell r="AC108" t="str">
            <v>TC</v>
          </cell>
          <cell r="AD108" t="str">
            <v>TC margin variation:</v>
          </cell>
          <cell r="AG108">
            <v>3271.665</v>
          </cell>
          <cell r="BS108" t="str">
            <v>Firm</v>
          </cell>
          <cell r="BT108">
            <v>4.2992587915581577</v>
          </cell>
          <cell r="BU108">
            <v>4.2640842171244637</v>
          </cell>
          <cell r="BW108">
            <v>3.5174574433693984E-2</v>
          </cell>
          <cell r="BX108">
            <v>8.249033706331059E-3</v>
          </cell>
          <cell r="CB108" t="str">
            <v>Component Variation:</v>
          </cell>
        </row>
        <row r="109">
          <cell r="W109" t="str">
            <v>Firm w/tran</v>
          </cell>
          <cell r="X109">
            <v>65475</v>
          </cell>
          <cell r="Y109">
            <v>61328.936000000002</v>
          </cell>
          <cell r="Z109">
            <v>4146.0639999999985</v>
          </cell>
          <cell r="AA109">
            <v>6.7603716457758187E-2</v>
          </cell>
          <cell r="BS109" t="str">
            <v>TC</v>
          </cell>
          <cell r="BT109">
            <v>2.0879994698827113</v>
          </cell>
          <cell r="BU109">
            <v>1.6482045039561777</v>
          </cell>
          <cell r="BW109">
            <v>0.43979496592653367</v>
          </cell>
          <cell r="BX109">
            <v>0.26683276551598772</v>
          </cell>
          <cell r="CC109" t="str">
            <v>Volume</v>
          </cell>
          <cell r="CE109">
            <v>-962.01828814460396</v>
          </cell>
        </row>
        <row r="110">
          <cell r="W110" t="str">
            <v>TC w/tran</v>
          </cell>
          <cell r="X110">
            <v>10830</v>
          </cell>
          <cell r="Y110">
            <v>7558.335</v>
          </cell>
          <cell r="Z110">
            <v>3271.665</v>
          </cell>
          <cell r="AA110">
            <v>0.43285525185110213</v>
          </cell>
          <cell r="AD110" t="str">
            <v>Component Variation:</v>
          </cell>
          <cell r="BS110" t="str">
            <v>Interruptible/Other</v>
          </cell>
          <cell r="BT110">
            <v>0.5104680624083211</v>
          </cell>
          <cell r="BU110">
            <v>0.50473152578415736</v>
          </cell>
          <cell r="BW110">
            <v>5.736536624163735E-3</v>
          </cell>
          <cell r="BX110">
            <v>1.1365520739469124E-2</v>
          </cell>
          <cell r="CC110" t="str">
            <v>Pricing</v>
          </cell>
          <cell r="CE110">
            <v>43.018288144603851</v>
          </cell>
        </row>
        <row r="111">
          <cell r="W111" t="str">
            <v>Interr w/tran/Other</v>
          </cell>
          <cell r="X111">
            <v>1403</v>
          </cell>
          <cell r="Y111">
            <v>856.51700000000005</v>
          </cell>
          <cell r="Z111">
            <v>546.48299999999995</v>
          </cell>
          <cell r="AA111">
            <v>0.63802936777670483</v>
          </cell>
          <cell r="AE111" t="str">
            <v>Volume</v>
          </cell>
          <cell r="AG111">
            <v>-412.03017987199291</v>
          </cell>
          <cell r="CC111" t="str">
            <v>Total Interr Variation:</v>
          </cell>
          <cell r="CE111">
            <v>-919.00000000000011</v>
          </cell>
        </row>
        <row r="112">
          <cell r="W112" t="str">
            <v>Total Margin</v>
          </cell>
          <cell r="X112">
            <v>77708</v>
          </cell>
          <cell r="Y112">
            <v>69743.788000000015</v>
          </cell>
          <cell r="Z112">
            <v>7964.2119999999986</v>
          </cell>
          <cell r="AA112">
            <v>0.11419242097948561</v>
          </cell>
          <cell r="AE112" t="str">
            <v>Pricing</v>
          </cell>
          <cell r="AG112">
            <v>3683.6951798719929</v>
          </cell>
        </row>
        <row r="113">
          <cell r="AE113" t="str">
            <v>Total TC Variation:</v>
          </cell>
          <cell r="AG113">
            <v>3271.665</v>
          </cell>
          <cell r="CA113" t="str">
            <v>TOTAL Variation by Component for 1st Quarter:</v>
          </cell>
        </row>
        <row r="114">
          <cell r="BS114" t="str">
            <v>Note: Margins include Billed+Unbilled and Transportation</v>
          </cell>
        </row>
        <row r="115">
          <cell r="CC115" t="str">
            <v>Volume</v>
          </cell>
          <cell r="CE115">
            <v>11724.646113358076</v>
          </cell>
        </row>
        <row r="116">
          <cell r="X116" t="str">
            <v>Mar-03 Sales/Tran Summary wo/riskband (Mdt)</v>
          </cell>
          <cell r="AC116" t="str">
            <v>INTERR</v>
          </cell>
          <cell r="AD116" t="str">
            <v>Interr margin variation:</v>
          </cell>
          <cell r="AG116">
            <v>546.48299999999995</v>
          </cell>
          <cell r="CC116" t="str">
            <v>Pricing</v>
          </cell>
          <cell r="CE116">
            <v>8449.3538866419203</v>
          </cell>
        </row>
        <row r="117">
          <cell r="CC117" t="str">
            <v>Deadband</v>
          </cell>
          <cell r="CE117">
            <v>4430</v>
          </cell>
        </row>
        <row r="118">
          <cell r="X118" t="str">
            <v>Actual</v>
          </cell>
          <cell r="Y118" t="str">
            <v>Estimate</v>
          </cell>
          <cell r="Z118" t="str">
            <v>Difference</v>
          </cell>
          <cell r="AA118" t="str">
            <v>% Variation</v>
          </cell>
          <cell r="AD118" t="str">
            <v>Component Variation:</v>
          </cell>
          <cell r="CC118" t="str">
            <v>Total Variation:</v>
          </cell>
          <cell r="CE118">
            <v>24603.999999999996</v>
          </cell>
        </row>
        <row r="119">
          <cell r="W119" t="str">
            <v>Firm w/tran normalized</v>
          </cell>
          <cell r="X119">
            <v>14039.253731343284</v>
          </cell>
          <cell r="Y119">
            <v>13282</v>
          </cell>
          <cell r="Z119">
            <v>757.25373134328402</v>
          </cell>
          <cell r="AA119">
            <v>5.7013531948748981E-2</v>
          </cell>
          <cell r="AE119" t="str">
            <v>Volume</v>
          </cell>
          <cell r="AG119">
            <v>-192.97402322977891</v>
          </cell>
          <cell r="CF119" t="str">
            <v>qtr1</v>
          </cell>
        </row>
        <row r="120">
          <cell r="W120" t="str">
            <v>TC w/tran</v>
          </cell>
          <cell r="X120">
            <v>4284</v>
          </cell>
          <cell r="Y120">
            <v>4531</v>
          </cell>
          <cell r="Z120">
            <v>-247</v>
          </cell>
          <cell r="AA120">
            <v>-5.4513352460825427E-2</v>
          </cell>
          <cell r="AE120" t="str">
            <v>Pricing</v>
          </cell>
          <cell r="AG120">
            <v>739.45702322977877</v>
          </cell>
        </row>
        <row r="121">
          <cell r="W121" t="str">
            <v>Interr w/tran/Other</v>
          </cell>
          <cell r="X121">
            <v>2768</v>
          </cell>
          <cell r="Y121">
            <v>3573</v>
          </cell>
          <cell r="Z121">
            <v>-805</v>
          </cell>
          <cell r="AA121">
            <v>-0.22530086761824797</v>
          </cell>
          <cell r="AE121" t="str">
            <v>Total Interr Variation:</v>
          </cell>
          <cell r="AG121">
            <v>546.48299999999983</v>
          </cell>
        </row>
        <row r="122">
          <cell r="W122" t="str">
            <v>Total Sales/tran</v>
          </cell>
          <cell r="X122">
            <v>21091.253731343284</v>
          </cell>
          <cell r="Y122">
            <v>21386</v>
          </cell>
          <cell r="Z122">
            <v>-294.74626865671598</v>
          </cell>
          <cell r="AA122">
            <v>-1.3782206520935003E-2</v>
          </cell>
        </row>
        <row r="123">
          <cell r="BT123" t="str">
            <v>MSV Sales and Margin Reconciliation Second Quarter 2002 vs 2001</v>
          </cell>
        </row>
        <row r="124">
          <cell r="AC124" t="str">
            <v>Note: Margins include Billed+Unbilled and Transportation</v>
          </cell>
        </row>
        <row r="125">
          <cell r="X125" t="str">
            <v>Mar-03 Avg Unit Margin Comparison wo/riskband</v>
          </cell>
          <cell r="BT125" t="str">
            <v>Gas West Summary FY 2002 vs FY 2001:</v>
          </cell>
          <cell r="BW125" t="str">
            <v>April - June</v>
          </cell>
        </row>
        <row r="127">
          <cell r="X127" t="str">
            <v>Actual</v>
          </cell>
          <cell r="Y127" t="str">
            <v>Estimate</v>
          </cell>
          <cell r="Z127" t="str">
            <v>Difference</v>
          </cell>
          <cell r="AA127" t="str">
            <v>% Variation</v>
          </cell>
          <cell r="BT127" t="str">
            <v>YTD Billed+Unbilled Actual Margins</v>
          </cell>
        </row>
        <row r="128">
          <cell r="W128" t="str">
            <v>Firm w/tran</v>
          </cell>
          <cell r="X128">
            <v>4.6637094287870893</v>
          </cell>
          <cell r="Y128">
            <v>4.6174473723836771</v>
          </cell>
          <cell r="Z128">
            <v>4.6262056403412188E-2</v>
          </cell>
          <cell r="AA128">
            <v>1.0018967769962953E-2</v>
          </cell>
          <cell r="BT128" t="str">
            <v>FY 2002</v>
          </cell>
          <cell r="BU128" t="str">
            <v>FY 2001</v>
          </cell>
          <cell r="BW128" t="str">
            <v>Variation</v>
          </cell>
          <cell r="BX128" t="str">
            <v>% Variation</v>
          </cell>
        </row>
        <row r="129">
          <cell r="W129" t="str">
            <v>TC w/tran</v>
          </cell>
          <cell r="X129">
            <v>2.5280112044817926</v>
          </cell>
          <cell r="Y129">
            <v>1.6681383800485543</v>
          </cell>
          <cell r="Z129">
            <v>0.85987282443323831</v>
          </cell>
          <cell r="AA129">
            <v>0.51546852150731648</v>
          </cell>
          <cell r="BS129" t="str">
            <v>Firm w/ risk band</v>
          </cell>
          <cell r="BT129">
            <v>99769</v>
          </cell>
          <cell r="BU129">
            <v>103943</v>
          </cell>
          <cell r="BW129">
            <v>-4174</v>
          </cell>
          <cell r="BX129">
            <v>-4.0156624303704917E-2</v>
          </cell>
        </row>
        <row r="130">
          <cell r="W130" t="str">
            <v>Interr w/tran/Other</v>
          </cell>
          <cell r="X130">
            <v>0.50686416184971095</v>
          </cell>
          <cell r="Y130">
            <v>0.23971928351525329</v>
          </cell>
          <cell r="Z130">
            <v>0.26714487833445766</v>
          </cell>
          <cell r="AA130">
            <v>1.1144071282753492</v>
          </cell>
          <cell r="BS130" t="str">
            <v>TC</v>
          </cell>
          <cell r="BT130">
            <v>11156</v>
          </cell>
          <cell r="BU130">
            <v>10436</v>
          </cell>
          <cell r="BW130">
            <v>720</v>
          </cell>
          <cell r="BX130">
            <v>6.8991950939057106E-2</v>
          </cell>
        </row>
        <row r="131">
          <cell r="W131" t="str">
            <v>Total</v>
          </cell>
          <cell r="X131">
            <v>3.684370829246614</v>
          </cell>
          <cell r="Y131">
            <v>3.2611890021509407</v>
          </cell>
          <cell r="Z131">
            <v>0.42318182709567331</v>
          </cell>
          <cell r="AA131">
            <v>0.12976304863550095</v>
          </cell>
          <cell r="BS131" t="str">
            <v>Interruptible/Other</v>
          </cell>
          <cell r="BT131">
            <v>2664</v>
          </cell>
          <cell r="BU131">
            <v>2939</v>
          </cell>
          <cell r="BW131">
            <v>-275</v>
          </cell>
          <cell r="BX131">
            <v>-9.3569241238516496E-2</v>
          </cell>
        </row>
        <row r="133">
          <cell r="W133" t="str">
            <v>Note: Margins include Billed+Unbilled and Transportation</v>
          </cell>
          <cell r="AG133" t="str">
            <v>mar</v>
          </cell>
          <cell r="BS133" t="str">
            <v>Total</v>
          </cell>
          <cell r="BT133">
            <v>113589</v>
          </cell>
          <cell r="BU133">
            <v>117318</v>
          </cell>
          <cell r="BW133">
            <v>-3729</v>
          </cell>
          <cell r="BX133">
            <v>-3.1785403774356874E-2</v>
          </cell>
        </row>
        <row r="136">
          <cell r="CB136" t="str">
            <v>MSV Sales and Margin Monthly Analysis</v>
          </cell>
        </row>
        <row r="137">
          <cell r="W137" t="str">
            <v>MSV Sales and Margin Monthly Analysis</v>
          </cell>
          <cell r="AD137" t="str">
            <v>MSV Sales and Margin Monthly Analysis</v>
          </cell>
        </row>
        <row r="138">
          <cell r="CB138" t="str">
            <v>FY 2002 vs FY 2001 YTD: April - June</v>
          </cell>
        </row>
        <row r="139">
          <cell r="W139" t="str">
            <v>For the Month Apr-03</v>
          </cell>
          <cell r="AD139" t="str">
            <v>For the Month Apr-03</v>
          </cell>
        </row>
        <row r="140">
          <cell r="CB140" t="str">
            <v>Breakdown of Margin Variation</v>
          </cell>
        </row>
        <row r="141">
          <cell r="X141" t="str">
            <v>Apr-03 Margin Summary w/riskband($000)</v>
          </cell>
          <cell r="AD141" t="str">
            <v>Breakdown of Margin Variation</v>
          </cell>
          <cell r="BT141" t="str">
            <v>YTD Billed+Unbilled Margins wo/riskband</v>
          </cell>
        </row>
        <row r="142">
          <cell r="BT142" t="str">
            <v>FY 2002</v>
          </cell>
          <cell r="BU142" t="str">
            <v>FY 2001</v>
          </cell>
          <cell r="BW142" t="str">
            <v>Variation</v>
          </cell>
          <cell r="BX142" t="str">
            <v>% Variation</v>
          </cell>
        </row>
        <row r="143">
          <cell r="X143" t="str">
            <v>Actual</v>
          </cell>
          <cell r="Y143" t="str">
            <v>Estimate</v>
          </cell>
          <cell r="Z143" t="str">
            <v>Difference</v>
          </cell>
          <cell r="AA143" t="str">
            <v>% Variation</v>
          </cell>
          <cell r="BS143" t="str">
            <v>Firm wo/risk band</v>
          </cell>
          <cell r="BT143">
            <v>100092</v>
          </cell>
          <cell r="BU143">
            <v>104316</v>
          </cell>
          <cell r="BW143">
            <v>-4224</v>
          </cell>
          <cell r="BX143">
            <v>-4.0492350166800875E-2</v>
          </cell>
          <cell r="CA143" t="str">
            <v>FIRM</v>
          </cell>
          <cell r="CB143" t="str">
            <v>Firm margin variation:</v>
          </cell>
          <cell r="CE143">
            <v>-4174</v>
          </cell>
        </row>
        <row r="144">
          <cell r="W144" t="str">
            <v>Firm w/tran</v>
          </cell>
          <cell r="X144">
            <v>46236</v>
          </cell>
          <cell r="Y144">
            <v>44628.673999999999</v>
          </cell>
          <cell r="Z144">
            <v>1607.3260000000009</v>
          </cell>
          <cell r="AA144">
            <v>3.6015544624964681E-2</v>
          </cell>
          <cell r="AC144" t="str">
            <v>FIRM</v>
          </cell>
          <cell r="AD144" t="str">
            <v>Firm margin variation:</v>
          </cell>
          <cell r="AG144">
            <v>1607.3260000000009</v>
          </cell>
          <cell r="BS144" t="str">
            <v>TC</v>
          </cell>
          <cell r="BT144">
            <v>11156</v>
          </cell>
          <cell r="BU144">
            <v>10436</v>
          </cell>
          <cell r="BW144">
            <v>720</v>
          </cell>
          <cell r="BX144">
            <v>6.8991950939057106E-2</v>
          </cell>
        </row>
        <row r="145">
          <cell r="W145" t="str">
            <v>TC w/tran</v>
          </cell>
          <cell r="X145">
            <v>6407</v>
          </cell>
          <cell r="Y145">
            <v>5322.01</v>
          </cell>
          <cell r="Z145">
            <v>1084.9899999999998</v>
          </cell>
          <cell r="AA145">
            <v>0.20386846323099725</v>
          </cell>
          <cell r="BS145" t="str">
            <v>Interruptible/Other</v>
          </cell>
          <cell r="BT145">
            <v>2664</v>
          </cell>
          <cell r="BU145">
            <v>2939</v>
          </cell>
          <cell r="BW145">
            <v>-275</v>
          </cell>
          <cell r="BX145">
            <v>-9.3569241238516496E-2</v>
          </cell>
          <cell r="CB145" t="str">
            <v>Component Variation:</v>
          </cell>
        </row>
        <row r="146">
          <cell r="W146" t="str">
            <v>Interr w/tran/Other</v>
          </cell>
          <cell r="X146">
            <v>-903</v>
          </cell>
          <cell r="Y146">
            <v>795.64099999999996</v>
          </cell>
          <cell r="Z146">
            <v>-1698.6410000000001</v>
          </cell>
          <cell r="AA146">
            <v>-2.1349339714770861</v>
          </cell>
          <cell r="AD146" t="str">
            <v>Component Variation:</v>
          </cell>
          <cell r="CC146" t="str">
            <v>Volume</v>
          </cell>
          <cell r="CE146">
            <v>17.967809780396554</v>
          </cell>
        </row>
        <row r="147">
          <cell r="W147" t="str">
            <v>Total Margin</v>
          </cell>
          <cell r="X147">
            <v>51740</v>
          </cell>
          <cell r="Y147">
            <v>50746.325000000004</v>
          </cell>
          <cell r="Z147">
            <v>993.67500000000064</v>
          </cell>
          <cell r="AA147">
            <v>1.9581220906144448E-2</v>
          </cell>
          <cell r="AE147" t="str">
            <v>Volume</v>
          </cell>
          <cell r="AG147">
            <v>-380.40912144443644</v>
          </cell>
          <cell r="BS147" t="str">
            <v>Total</v>
          </cell>
          <cell r="BT147">
            <v>113912</v>
          </cell>
          <cell r="BU147">
            <v>117691</v>
          </cell>
          <cell r="BW147">
            <v>-3779</v>
          </cell>
          <cell r="BX147">
            <v>-3.2109507099098489E-2</v>
          </cell>
          <cell r="CC147" t="str">
            <v>Pricing</v>
          </cell>
          <cell r="CE147">
            <v>-4241.9678097804008</v>
          </cell>
        </row>
        <row r="148">
          <cell r="AE148" t="str">
            <v>Pricing</v>
          </cell>
          <cell r="AG148">
            <v>1463.7351214444325</v>
          </cell>
          <cell r="CC148" t="str">
            <v>Deadband</v>
          </cell>
          <cell r="CE148">
            <v>50</v>
          </cell>
        </row>
        <row r="149">
          <cell r="AE149" t="str">
            <v>Deadband</v>
          </cell>
          <cell r="AG149">
            <v>524</v>
          </cell>
          <cell r="CC149" t="str">
            <v>Total Firm Variation:</v>
          </cell>
          <cell r="CE149">
            <v>-4174.0000000000045</v>
          </cell>
        </row>
        <row r="150">
          <cell r="X150" t="str">
            <v>Apr-03 Margin Summary wo/riskband($000)</v>
          </cell>
          <cell r="AE150" t="str">
            <v>Total Firm Variation:</v>
          </cell>
          <cell r="AG150">
            <v>1607.3259999999959</v>
          </cell>
          <cell r="BT150" t="str">
            <v>YTD Billed+Unbilled Volumes wo/riskband</v>
          </cell>
        </row>
        <row r="151">
          <cell r="BT151" t="str">
            <v>FY 2002</v>
          </cell>
          <cell r="BU151" t="str">
            <v>FY 2001</v>
          </cell>
          <cell r="BW151" t="str">
            <v>Variation</v>
          </cell>
          <cell r="BX151" t="str">
            <v>% Variation</v>
          </cell>
          <cell r="CA151" t="str">
            <v>TC</v>
          </cell>
          <cell r="CB151" t="str">
            <v>TC margin variation:</v>
          </cell>
          <cell r="CE151">
            <v>720</v>
          </cell>
        </row>
        <row r="152">
          <cell r="X152" t="str">
            <v>Actual</v>
          </cell>
          <cell r="Y152" t="str">
            <v>Estimate</v>
          </cell>
          <cell r="Z152" t="str">
            <v>Difference</v>
          </cell>
          <cell r="AA152" t="str">
            <v>% Variation</v>
          </cell>
          <cell r="AC152" t="str">
            <v>TC</v>
          </cell>
          <cell r="AD152" t="str">
            <v>TC margin variation:</v>
          </cell>
          <cell r="AG152">
            <v>1084.9899999999998</v>
          </cell>
          <cell r="BS152" t="str">
            <v>Firm</v>
          </cell>
          <cell r="BT152">
            <v>16203.513259911269</v>
          </cell>
          <cell r="BU152">
            <v>16200.722781890161</v>
          </cell>
          <cell r="BW152">
            <v>2.7904780211083562</v>
          </cell>
          <cell r="BX152">
            <v>1.7224404482913986E-4</v>
          </cell>
        </row>
        <row r="153">
          <cell r="W153" t="str">
            <v>Firm w/tran</v>
          </cell>
          <cell r="X153">
            <v>45712</v>
          </cell>
          <cell r="Y153">
            <v>44628.673999999999</v>
          </cell>
          <cell r="Z153">
            <v>1083.3260000000009</v>
          </cell>
          <cell r="AA153">
            <v>2.4274214376165445E-2</v>
          </cell>
          <cell r="BS153" t="str">
            <v>TC</v>
          </cell>
          <cell r="BT153">
            <v>6346</v>
          </cell>
          <cell r="BU153">
            <v>5232.5873000000001</v>
          </cell>
          <cell r="BW153">
            <v>1113.4126999999999</v>
          </cell>
          <cell r="BX153">
            <v>0.21278435239866897</v>
          </cell>
          <cell r="CB153" t="str">
            <v>Component Variation:</v>
          </cell>
        </row>
        <row r="154">
          <cell r="W154" t="str">
            <v>TC w/tran</v>
          </cell>
          <cell r="X154">
            <v>6407</v>
          </cell>
          <cell r="Y154">
            <v>5322.01</v>
          </cell>
          <cell r="Z154">
            <v>1084.9899999999998</v>
          </cell>
          <cell r="AA154">
            <v>0.20386846323099725</v>
          </cell>
          <cell r="AD154" t="str">
            <v>Component Variation:</v>
          </cell>
          <cell r="BS154" t="str">
            <v>Interruptible</v>
          </cell>
          <cell r="BT154">
            <v>14613</v>
          </cell>
          <cell r="BU154">
            <v>13622</v>
          </cell>
          <cell r="BW154">
            <v>991</v>
          </cell>
          <cell r="BX154">
            <v>7.2749963294670386E-2</v>
          </cell>
          <cell r="CC154" t="str">
            <v>Volume</v>
          </cell>
          <cell r="CE154">
            <v>2220.6175016325096</v>
          </cell>
        </row>
        <row r="155">
          <cell r="W155" t="str">
            <v>Interr w/tran/Other</v>
          </cell>
          <cell r="X155">
            <v>-903</v>
          </cell>
          <cell r="Y155">
            <v>795.64099999999996</v>
          </cell>
          <cell r="Z155">
            <v>-1698.6410000000001</v>
          </cell>
          <cell r="AA155">
            <v>-2.1349339714770861</v>
          </cell>
          <cell r="AE155" t="str">
            <v>Volume</v>
          </cell>
          <cell r="AG155">
            <v>639.34377557755772</v>
          </cell>
          <cell r="CC155" t="str">
            <v>Pricing</v>
          </cell>
          <cell r="CE155">
            <v>-1500.6175016325092</v>
          </cell>
        </row>
        <row r="156">
          <cell r="W156" t="str">
            <v>Total Margin</v>
          </cell>
          <cell r="X156">
            <v>51216</v>
          </cell>
          <cell r="Y156">
            <v>50746.325000000004</v>
          </cell>
          <cell r="Z156">
            <v>469.67500000000064</v>
          </cell>
          <cell r="AA156">
            <v>9.2553500179569769E-3</v>
          </cell>
          <cell r="AE156" t="str">
            <v>Pricing</v>
          </cell>
          <cell r="AG156">
            <v>445.64622442244212</v>
          </cell>
          <cell r="BS156" t="str">
            <v>Total</v>
          </cell>
          <cell r="BT156">
            <v>37162.513259911269</v>
          </cell>
          <cell r="BU156">
            <v>35055.310081890158</v>
          </cell>
          <cell r="BW156">
            <v>2107.2031780211109</v>
          </cell>
          <cell r="BX156">
            <v>6.0110812687111506E-2</v>
          </cell>
          <cell r="CC156" t="str">
            <v>Total TC Variation:</v>
          </cell>
          <cell r="CE156">
            <v>720.00000000000045</v>
          </cell>
        </row>
        <row r="157">
          <cell r="AE157" t="str">
            <v>Total TC Variation:</v>
          </cell>
          <cell r="AG157">
            <v>1084.9899999999998</v>
          </cell>
        </row>
        <row r="159">
          <cell r="BT159" t="str">
            <v>YTD Billed+Unbilled Unit Margins wo/riskband</v>
          </cell>
          <cell r="CA159" t="str">
            <v>INTERR</v>
          </cell>
          <cell r="CB159" t="str">
            <v>Interr margin variation:</v>
          </cell>
          <cell r="CE159">
            <v>-275</v>
          </cell>
        </row>
        <row r="160">
          <cell r="X160" t="str">
            <v>Apr-03 Sales/Tran Summary wo/riskband (Mdt)</v>
          </cell>
          <cell r="AC160" t="str">
            <v>INTERR</v>
          </cell>
          <cell r="AD160" t="str">
            <v>Interr margin variation:</v>
          </cell>
          <cell r="AG160">
            <v>-1698.6410000000001</v>
          </cell>
          <cell r="BT160" t="str">
            <v>FY 2002</v>
          </cell>
          <cell r="BU160" t="str">
            <v>FY 2001</v>
          </cell>
          <cell r="BW160" t="str">
            <v>Variation</v>
          </cell>
          <cell r="BX160" t="str">
            <v>% Variation</v>
          </cell>
        </row>
        <row r="161">
          <cell r="BS161" t="str">
            <v>Firm</v>
          </cell>
          <cell r="BT161">
            <v>6.1771788867316362</v>
          </cell>
          <cell r="BU161">
            <v>6.4389719770162817</v>
          </cell>
          <cell r="BW161">
            <v>-0.26179309028464548</v>
          </cell>
          <cell r="BX161">
            <v>-4.0657591183671571E-2</v>
          </cell>
          <cell r="CB161" t="str">
            <v>Component Variation:</v>
          </cell>
        </row>
        <row r="162">
          <cell r="X162" t="str">
            <v>Actual</v>
          </cell>
          <cell r="Y162" t="str">
            <v>Estimate</v>
          </cell>
          <cell r="Z162" t="str">
            <v>Difference</v>
          </cell>
          <cell r="AA162" t="str">
            <v>% Variation</v>
          </cell>
          <cell r="AD162" t="str">
            <v>Component Variation:</v>
          </cell>
          <cell r="BS162" t="str">
            <v>TC</v>
          </cell>
          <cell r="BT162">
            <v>1.75795776867318</v>
          </cell>
          <cell r="BU162">
            <v>1.9944244408497493</v>
          </cell>
          <cell r="BW162">
            <v>-0.23646667217656936</v>
          </cell>
          <cell r="BX162">
            <v>-0.11856386601230166</v>
          </cell>
          <cell r="CC162" t="str">
            <v>Volume</v>
          </cell>
          <cell r="CE162">
            <v>213.81214212303624</v>
          </cell>
        </row>
        <row r="163">
          <cell r="W163" t="str">
            <v>Firm w/tran normalized</v>
          </cell>
          <cell r="X163">
            <v>8651.6206896551721</v>
          </cell>
          <cell r="Y163">
            <v>8726</v>
          </cell>
          <cell r="Z163">
            <v>-74.3793103448279</v>
          </cell>
          <cell r="AA163">
            <v>-8.5238723750662281E-3</v>
          </cell>
          <cell r="AE163" t="str">
            <v>Volume</v>
          </cell>
          <cell r="AG163">
            <v>-92.671981937091246</v>
          </cell>
          <cell r="BS163" t="str">
            <v>Interruptible/Other</v>
          </cell>
          <cell r="BT163">
            <v>0.18230342845411621</v>
          </cell>
          <cell r="BU163">
            <v>0.21575392747026867</v>
          </cell>
          <cell r="BW163">
            <v>-3.3450499016152463E-2</v>
          </cell>
          <cell r="BX163">
            <v>-0.15504004681797512</v>
          </cell>
          <cell r="CC163" t="str">
            <v>Pricing</v>
          </cell>
          <cell r="CE163">
            <v>-488.81214212303593</v>
          </cell>
        </row>
        <row r="164">
          <cell r="W164" t="str">
            <v>TC w/tran</v>
          </cell>
          <cell r="X164">
            <v>3394</v>
          </cell>
          <cell r="Y164">
            <v>3030</v>
          </cell>
          <cell r="Z164">
            <v>364</v>
          </cell>
          <cell r="AA164">
            <v>0.12013201320132014</v>
          </cell>
          <cell r="AE164" t="str">
            <v>Pricing</v>
          </cell>
          <cell r="AG164">
            <v>-1605.9690180629086</v>
          </cell>
          <cell r="CC164" t="str">
            <v>Total Interr Variation:</v>
          </cell>
          <cell r="CE164">
            <v>-274.99999999999966</v>
          </cell>
        </row>
        <row r="165">
          <cell r="W165" t="str">
            <v>Interr w/tran/Other</v>
          </cell>
          <cell r="X165">
            <v>2837</v>
          </cell>
          <cell r="Y165">
            <v>3211</v>
          </cell>
          <cell r="Z165">
            <v>-374</v>
          </cell>
          <cell r="AA165">
            <v>-0.11647461849891</v>
          </cell>
          <cell r="AE165" t="str">
            <v>Total Interr Variation:</v>
          </cell>
          <cell r="AG165">
            <v>-1698.6409999999998</v>
          </cell>
        </row>
        <row r="166">
          <cell r="W166" t="str">
            <v>Total Sales/tran</v>
          </cell>
          <cell r="X166">
            <v>14882.620689655172</v>
          </cell>
          <cell r="Y166">
            <v>14967</v>
          </cell>
          <cell r="Z166">
            <v>-84.3793103448279</v>
          </cell>
          <cell r="AA166">
            <v>-5.6376902749266985E-3</v>
          </cell>
          <cell r="CA166" t="str">
            <v>TOTAL Variation by Component for 2nd Quarter:</v>
          </cell>
        </row>
        <row r="167">
          <cell r="BS167" t="str">
            <v>Note: Margins include Billed+Unbilled and Transportation</v>
          </cell>
        </row>
        <row r="168">
          <cell r="AC168" t="str">
            <v>Note: Margins include Billed+Unbilled and Transportation</v>
          </cell>
          <cell r="CC168" t="str">
            <v>Volume</v>
          </cell>
          <cell r="CE168">
            <v>2452.3974535359425</v>
          </cell>
        </row>
        <row r="169">
          <cell r="X169" t="str">
            <v xml:space="preserve">        Apr-03 Avg Unit Margin Comparison wo/riskband</v>
          </cell>
          <cell r="CC169" t="str">
            <v>Pricing</v>
          </cell>
          <cell r="CE169">
            <v>-6231.3974535359457</v>
          </cell>
        </row>
        <row r="170">
          <cell r="CC170" t="str">
            <v>Deadband</v>
          </cell>
          <cell r="CE170">
            <v>50</v>
          </cell>
        </row>
        <row r="171">
          <cell r="X171" t="str">
            <v>Actual</v>
          </cell>
          <cell r="Y171" t="str">
            <v>Estimate</v>
          </cell>
          <cell r="Z171" t="str">
            <v>Difference</v>
          </cell>
          <cell r="AA171" t="str">
            <v>% Variation</v>
          </cell>
          <cell r="CC171" t="str">
            <v>Total Variation:</v>
          </cell>
          <cell r="CE171">
            <v>-3729.0000000000032</v>
          </cell>
        </row>
        <row r="172">
          <cell r="W172" t="str">
            <v>Firm w/tran</v>
          </cell>
          <cell r="X172">
            <v>5.2836343200596261</v>
          </cell>
          <cell r="Y172">
            <v>5.1144480861792347</v>
          </cell>
          <cell r="Z172">
            <v>0.16918623388039133</v>
          </cell>
          <cell r="AA172">
            <v>3.3080056934702895E-2</v>
          </cell>
          <cell r="CF172" t="str">
            <v>qtr2</v>
          </cell>
        </row>
        <row r="173">
          <cell r="W173" t="str">
            <v>TC w/tran</v>
          </cell>
          <cell r="X173">
            <v>1.8877430760164997</v>
          </cell>
          <cell r="Y173">
            <v>1.7564389438943895</v>
          </cell>
          <cell r="Z173">
            <v>0.13130413212211023</v>
          </cell>
          <cell r="AA173">
            <v>7.4755876131385318E-2</v>
          </cell>
        </row>
        <row r="174">
          <cell r="W174" t="str">
            <v>Interr w/tran/Other</v>
          </cell>
          <cell r="X174">
            <v>-0.31829397250616848</v>
          </cell>
          <cell r="Y174">
            <v>0.24778604796013701</v>
          </cell>
          <cell r="Z174">
            <v>-0.56608002046630546</v>
          </cell>
          <cell r="AA174">
            <v>-2.2845516328561586</v>
          </cell>
        </row>
        <row r="175">
          <cell r="W175" t="str">
            <v>Total</v>
          </cell>
          <cell r="X175">
            <v>3.4413293913752678</v>
          </cell>
          <cell r="Y175">
            <v>3.3905475379167505</v>
          </cell>
          <cell r="Z175">
            <v>5.0781853458517379E-2</v>
          </cell>
          <cell r="AA175">
            <v>1.4977478678773873E-2</v>
          </cell>
        </row>
        <row r="177">
          <cell r="W177" t="str">
            <v>Note: Margins include Billed+Unbilled and Transportation</v>
          </cell>
          <cell r="AG177" t="str">
            <v>apr</v>
          </cell>
        </row>
        <row r="181">
          <cell r="W181" t="str">
            <v>MSV Sales and Margin Monthly Analysis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  <cell r="AD181" t="str">
            <v>MSV Sales and Margin Monthly Analysis</v>
          </cell>
          <cell r="AE181" t="e">
            <v>#REF!</v>
          </cell>
          <cell r="AF181" t="e">
            <v>#REF!</v>
          </cell>
          <cell r="AG181" t="e">
            <v>#REF!</v>
          </cell>
        </row>
        <row r="182">
          <cell r="W182" t="e">
            <v>#REF!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  <cell r="AD182" t="e">
            <v>#REF!</v>
          </cell>
          <cell r="AE182" t="e">
            <v>#REF!</v>
          </cell>
          <cell r="AF182" t="e">
            <v>#REF!</v>
          </cell>
          <cell r="AG182" t="e">
            <v>#REF!</v>
          </cell>
        </row>
        <row r="183">
          <cell r="W183" t="str">
            <v>For the Month May-02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  <cell r="AD183" t="str">
            <v>For the Month May-02</v>
          </cell>
          <cell r="AE183" t="e">
            <v>#REF!</v>
          </cell>
          <cell r="AF183" t="e">
            <v>#REF!</v>
          </cell>
          <cell r="AG183" t="e">
            <v>#REF!</v>
          </cell>
        </row>
        <row r="184">
          <cell r="W184" t="e">
            <v>#REF!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  <cell r="AD184" t="e">
            <v>#REF!</v>
          </cell>
          <cell r="AE184" t="e">
            <v>#REF!</v>
          </cell>
          <cell r="AF184" t="e">
            <v>#REF!</v>
          </cell>
          <cell r="AG184" t="e">
            <v>#REF!</v>
          </cell>
        </row>
        <row r="185">
          <cell r="W185" t="e">
            <v>#REF!</v>
          </cell>
          <cell r="X185" t="str">
            <v>May-02 Margin Summary w/riskband($000)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  <cell r="AD185" t="str">
            <v>Breakdown of Margin Variation</v>
          </cell>
          <cell r="AE185" t="e">
            <v>#REF!</v>
          </cell>
          <cell r="AF185" t="e">
            <v>#REF!</v>
          </cell>
          <cell r="AG185" t="e">
            <v>#REF!</v>
          </cell>
        </row>
        <row r="186">
          <cell r="W186" t="e">
            <v>#REF!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  <cell r="AD186" t="e">
            <v>#REF!</v>
          </cell>
          <cell r="AE186" t="e">
            <v>#REF!</v>
          </cell>
          <cell r="AF186" t="e">
            <v>#REF!</v>
          </cell>
          <cell r="AG186" t="e">
            <v>#REF!</v>
          </cell>
        </row>
        <row r="187">
          <cell r="W187" t="e">
            <v>#REF!</v>
          </cell>
          <cell r="X187" t="str">
            <v>Actual</v>
          </cell>
          <cell r="Y187" t="str">
            <v>Estimate</v>
          </cell>
          <cell r="Z187" t="str">
            <v>Difference</v>
          </cell>
          <cell r="AA187" t="str">
            <v>% Variation</v>
          </cell>
          <cell r="AB187" t="e">
            <v>#REF!</v>
          </cell>
          <cell r="AC187" t="e">
            <v>#REF!</v>
          </cell>
          <cell r="AD187" t="e">
            <v>#REF!</v>
          </cell>
          <cell r="AE187" t="e">
            <v>#REF!</v>
          </cell>
          <cell r="AF187" t="e">
            <v>#REF!</v>
          </cell>
          <cell r="AG187" t="e">
            <v>#REF!</v>
          </cell>
        </row>
        <row r="188">
          <cell r="W188" t="str">
            <v>Firm w/tran</v>
          </cell>
          <cell r="X188">
            <v>0</v>
          </cell>
          <cell r="Y188">
            <v>0</v>
          </cell>
          <cell r="Z188">
            <v>0</v>
          </cell>
          <cell r="AA188" t="e">
            <v>#DIV/0!</v>
          </cell>
          <cell r="AB188" t="e">
            <v>#REF!</v>
          </cell>
          <cell r="AC188" t="str">
            <v>FIRM</v>
          </cell>
          <cell r="AD188" t="str">
            <v>Firm margin variation:</v>
          </cell>
          <cell r="AE188" t="e">
            <v>#REF!</v>
          </cell>
          <cell r="AF188" t="e">
            <v>#REF!</v>
          </cell>
          <cell r="AG188">
            <v>0</v>
          </cell>
        </row>
        <row r="189">
          <cell r="W189" t="str">
            <v>TC w/tran</v>
          </cell>
          <cell r="X189">
            <v>0</v>
          </cell>
          <cell r="Y189">
            <v>0</v>
          </cell>
          <cell r="Z189">
            <v>0</v>
          </cell>
          <cell r="AA189" t="e">
            <v>#DIV/0!</v>
          </cell>
          <cell r="AB189" t="e">
            <v>#REF!</v>
          </cell>
          <cell r="AC189" t="e">
            <v>#REF!</v>
          </cell>
          <cell r="AD189" t="e">
            <v>#REF!</v>
          </cell>
          <cell r="AE189" t="e">
            <v>#REF!</v>
          </cell>
          <cell r="AF189" t="e">
            <v>#REF!</v>
          </cell>
          <cell r="AG189" t="e">
            <v>#REF!</v>
          </cell>
        </row>
        <row r="190">
          <cell r="W190" t="str">
            <v>Interr w/tran/Other</v>
          </cell>
          <cell r="X190">
            <v>0</v>
          </cell>
          <cell r="Y190">
            <v>0</v>
          </cell>
          <cell r="Z190">
            <v>0</v>
          </cell>
          <cell r="AA190" t="e">
            <v>#DIV/0!</v>
          </cell>
          <cell r="AB190" t="e">
            <v>#REF!</v>
          </cell>
          <cell r="AC190" t="e">
            <v>#REF!</v>
          </cell>
          <cell r="AD190" t="str">
            <v>Component Variation:</v>
          </cell>
          <cell r="AE190" t="e">
            <v>#REF!</v>
          </cell>
          <cell r="AF190" t="e">
            <v>#REF!</v>
          </cell>
          <cell r="AG190" t="e">
            <v>#REF!</v>
          </cell>
        </row>
        <row r="191">
          <cell r="W191" t="str">
            <v>Total Margin</v>
          </cell>
          <cell r="X191">
            <v>0</v>
          </cell>
          <cell r="Y191">
            <v>0</v>
          </cell>
          <cell r="Z191">
            <v>0</v>
          </cell>
          <cell r="AA191" t="e">
            <v>#DIV/0!</v>
          </cell>
          <cell r="AB191" t="e">
            <v>#REF!</v>
          </cell>
          <cell r="AC191" t="e">
            <v>#REF!</v>
          </cell>
          <cell r="AD191" t="e">
            <v>#REF!</v>
          </cell>
          <cell r="AE191" t="str">
            <v>Volume</v>
          </cell>
          <cell r="AF191" t="e">
            <v>#REF!</v>
          </cell>
          <cell r="AG191" t="e">
            <v>#DIV/0!</v>
          </cell>
        </row>
        <row r="192">
          <cell r="W192" t="e">
            <v>#REF!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  <cell r="AD192" t="e">
            <v>#REF!</v>
          </cell>
          <cell r="AE192" t="str">
            <v>Pricing</v>
          </cell>
          <cell r="AF192" t="e">
            <v>#REF!</v>
          </cell>
          <cell r="AG192" t="e">
            <v>#DIV/0!</v>
          </cell>
        </row>
        <row r="193">
          <cell r="W193" t="e">
            <v>#REF!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  <cell r="AD193" t="e">
            <v>#REF!</v>
          </cell>
          <cell r="AE193" t="str">
            <v>Deadband</v>
          </cell>
          <cell r="AF193" t="e">
            <v>#REF!</v>
          </cell>
          <cell r="AG193">
            <v>-51</v>
          </cell>
        </row>
        <row r="194">
          <cell r="W194" t="e">
            <v>#REF!</v>
          </cell>
          <cell r="X194" t="str">
            <v>May-02 Margin Summary wo/riskband($000)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  <cell r="AD194" t="e">
            <v>#REF!</v>
          </cell>
          <cell r="AE194" t="str">
            <v>Total Firm Variation:</v>
          </cell>
          <cell r="AF194" t="e">
            <v>#REF!</v>
          </cell>
          <cell r="AG194" t="e">
            <v>#DIV/0!</v>
          </cell>
        </row>
        <row r="195">
          <cell r="W195" t="e">
            <v>#REF!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  <cell r="AD195" t="e">
            <v>#REF!</v>
          </cell>
          <cell r="AE195" t="e">
            <v>#REF!</v>
          </cell>
          <cell r="AF195" t="e">
            <v>#REF!</v>
          </cell>
          <cell r="AG195" t="e">
            <v>#REF!</v>
          </cell>
        </row>
        <row r="196">
          <cell r="W196" t="e">
            <v>#REF!</v>
          </cell>
          <cell r="X196" t="str">
            <v>Actual</v>
          </cell>
          <cell r="Y196" t="str">
            <v>Estimate</v>
          </cell>
          <cell r="Z196" t="str">
            <v>Difference</v>
          </cell>
          <cell r="AA196" t="str">
            <v>% Variation</v>
          </cell>
          <cell r="AB196" t="e">
            <v>#REF!</v>
          </cell>
          <cell r="AC196" t="str">
            <v>TC</v>
          </cell>
          <cell r="AD196" t="str">
            <v>TC margin variation:</v>
          </cell>
          <cell r="AE196" t="e">
            <v>#REF!</v>
          </cell>
          <cell r="AF196" t="e">
            <v>#REF!</v>
          </cell>
          <cell r="AG196">
            <v>0</v>
          </cell>
        </row>
        <row r="197">
          <cell r="W197" t="str">
            <v>Firm w/tran</v>
          </cell>
          <cell r="X197">
            <v>32038</v>
          </cell>
          <cell r="Y197">
            <v>0</v>
          </cell>
          <cell r="Z197">
            <v>32038</v>
          </cell>
          <cell r="AA197" t="e">
            <v>#DIV/0!</v>
          </cell>
          <cell r="AB197" t="e">
            <v>#REF!</v>
          </cell>
          <cell r="AC197" t="e">
            <v>#REF!</v>
          </cell>
          <cell r="AD197" t="e">
            <v>#REF!</v>
          </cell>
          <cell r="AE197" t="e">
            <v>#REF!</v>
          </cell>
          <cell r="AF197" t="e">
            <v>#REF!</v>
          </cell>
          <cell r="AG197" t="e">
            <v>#REF!</v>
          </cell>
        </row>
        <row r="198">
          <cell r="W198" t="str">
            <v>TC w/tran</v>
          </cell>
          <cell r="X198">
            <v>0</v>
          </cell>
          <cell r="Y198">
            <v>0</v>
          </cell>
          <cell r="Z198">
            <v>0</v>
          </cell>
          <cell r="AA198" t="e">
            <v>#DIV/0!</v>
          </cell>
          <cell r="AB198" t="e">
            <v>#REF!</v>
          </cell>
          <cell r="AC198" t="e">
            <v>#REF!</v>
          </cell>
          <cell r="AD198" t="str">
            <v>Component Variation:</v>
          </cell>
          <cell r="AE198" t="e">
            <v>#REF!</v>
          </cell>
          <cell r="AF198" t="e">
            <v>#REF!</v>
          </cell>
          <cell r="AG198" t="e">
            <v>#REF!</v>
          </cell>
        </row>
        <row r="199">
          <cell r="W199" t="str">
            <v>Interr w/tran/Other</v>
          </cell>
          <cell r="X199">
            <v>0</v>
          </cell>
          <cell r="Y199">
            <v>0</v>
          </cell>
          <cell r="Z199">
            <v>0</v>
          </cell>
          <cell r="AA199" t="e">
            <v>#DIV/0!</v>
          </cell>
          <cell r="AB199" t="e">
            <v>#REF!</v>
          </cell>
          <cell r="AC199" t="e">
            <v>#REF!</v>
          </cell>
          <cell r="AD199" t="e">
            <v>#REF!</v>
          </cell>
          <cell r="AE199" t="str">
            <v>Volume</v>
          </cell>
          <cell r="AF199" t="e">
            <v>#REF!</v>
          </cell>
          <cell r="AG199" t="e">
            <v>#DIV/0!</v>
          </cell>
        </row>
        <row r="200">
          <cell r="W200" t="str">
            <v>Total Margin</v>
          </cell>
          <cell r="X200">
            <v>32038</v>
          </cell>
          <cell r="Y200">
            <v>0</v>
          </cell>
          <cell r="Z200">
            <v>32038</v>
          </cell>
          <cell r="AA200" t="e">
            <v>#DIV/0!</v>
          </cell>
          <cell r="AB200" t="e">
            <v>#REF!</v>
          </cell>
          <cell r="AC200" t="e">
            <v>#REF!</v>
          </cell>
          <cell r="AD200" t="e">
            <v>#REF!</v>
          </cell>
          <cell r="AE200" t="str">
            <v>Pricing</v>
          </cell>
          <cell r="AF200" t="e">
            <v>#REF!</v>
          </cell>
          <cell r="AG200" t="e">
            <v>#DIV/0!</v>
          </cell>
        </row>
        <row r="201">
          <cell r="W201" t="e">
            <v>#REF!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  <cell r="AD201" t="e">
            <v>#REF!</v>
          </cell>
          <cell r="AE201" t="str">
            <v>Total TC Variation:</v>
          </cell>
          <cell r="AF201" t="e">
            <v>#REF!</v>
          </cell>
          <cell r="AG201" t="e">
            <v>#DIV/0!</v>
          </cell>
        </row>
        <row r="202">
          <cell r="W202" t="e">
            <v>#REF!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  <cell r="AD202" t="e">
            <v>#REF!</v>
          </cell>
          <cell r="AE202" t="e">
            <v>#REF!</v>
          </cell>
          <cell r="AF202" t="e">
            <v>#REF!</v>
          </cell>
          <cell r="AG202" t="e">
            <v>#REF!</v>
          </cell>
        </row>
        <row r="203">
          <cell r="W203" t="e">
            <v>#REF!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  <cell r="AD203" t="e">
            <v>#REF!</v>
          </cell>
          <cell r="AE203" t="e">
            <v>#REF!</v>
          </cell>
          <cell r="AF203" t="e">
            <v>#REF!</v>
          </cell>
          <cell r="AG203" t="e">
            <v>#REF!</v>
          </cell>
        </row>
        <row r="204">
          <cell r="W204" t="e">
            <v>#REF!</v>
          </cell>
          <cell r="X204" t="str">
            <v>May-02 Sales/Tran Summary wo/riskband (Mdt)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str">
            <v>INTERR</v>
          </cell>
          <cell r="AD204" t="str">
            <v>Interr margin variation:</v>
          </cell>
          <cell r="AE204" t="e">
            <v>#REF!</v>
          </cell>
          <cell r="AF204" t="e">
            <v>#REF!</v>
          </cell>
          <cell r="AG204">
            <v>0</v>
          </cell>
        </row>
        <row r="205">
          <cell r="W205" t="e">
            <v>#REF!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  <cell r="AD205" t="e">
            <v>#REF!</v>
          </cell>
          <cell r="AE205" t="e">
            <v>#REF!</v>
          </cell>
          <cell r="AF205" t="e">
            <v>#REF!</v>
          </cell>
          <cell r="AG205" t="e">
            <v>#REF!</v>
          </cell>
        </row>
        <row r="206">
          <cell r="W206" t="e">
            <v>#REF!</v>
          </cell>
          <cell r="X206" t="str">
            <v>Actual</v>
          </cell>
          <cell r="Y206" t="str">
            <v>Estimate</v>
          </cell>
          <cell r="Z206" t="str">
            <v>Difference</v>
          </cell>
          <cell r="AA206" t="str">
            <v>% Variation</v>
          </cell>
          <cell r="AB206" t="e">
            <v>#REF!</v>
          </cell>
          <cell r="AC206" t="e">
            <v>#REF!</v>
          </cell>
          <cell r="AD206" t="str">
            <v>Component Variation:</v>
          </cell>
          <cell r="AE206" t="e">
            <v>#REF!</v>
          </cell>
          <cell r="AF206" t="e">
            <v>#REF!</v>
          </cell>
          <cell r="AG206" t="e">
            <v>#REF!</v>
          </cell>
        </row>
        <row r="207">
          <cell r="W207" t="str">
            <v>Firm w/tran normalized</v>
          </cell>
          <cell r="X207">
            <v>0</v>
          </cell>
          <cell r="Y207">
            <v>0</v>
          </cell>
          <cell r="Z207">
            <v>0</v>
          </cell>
          <cell r="AA207" t="e">
            <v>#DIV/0!</v>
          </cell>
          <cell r="AB207" t="e">
            <v>#REF!</v>
          </cell>
          <cell r="AC207" t="e">
            <v>#REF!</v>
          </cell>
          <cell r="AD207" t="e">
            <v>#REF!</v>
          </cell>
          <cell r="AE207" t="str">
            <v>Volume</v>
          </cell>
          <cell r="AF207" t="e">
            <v>#REF!</v>
          </cell>
          <cell r="AG207" t="e">
            <v>#DIV/0!</v>
          </cell>
        </row>
        <row r="208">
          <cell r="W208" t="str">
            <v>TC w/tran</v>
          </cell>
          <cell r="X208">
            <v>0</v>
          </cell>
          <cell r="Y208">
            <v>0</v>
          </cell>
          <cell r="Z208">
            <v>0</v>
          </cell>
          <cell r="AA208" t="e">
            <v>#DIV/0!</v>
          </cell>
          <cell r="AB208" t="e">
            <v>#REF!</v>
          </cell>
          <cell r="AC208" t="e">
            <v>#REF!</v>
          </cell>
          <cell r="AD208" t="e">
            <v>#REF!</v>
          </cell>
          <cell r="AE208" t="str">
            <v>Pricing</v>
          </cell>
          <cell r="AF208" t="e">
            <v>#REF!</v>
          </cell>
          <cell r="AG208" t="e">
            <v>#DIV/0!</v>
          </cell>
        </row>
        <row r="209">
          <cell r="W209" t="str">
            <v>Interr w/tran/Other</v>
          </cell>
          <cell r="X209">
            <v>0</v>
          </cell>
          <cell r="Y209">
            <v>0</v>
          </cell>
          <cell r="Z209">
            <v>0</v>
          </cell>
          <cell r="AA209" t="e">
            <v>#DIV/0!</v>
          </cell>
          <cell r="AB209" t="e">
            <v>#REF!</v>
          </cell>
          <cell r="AC209" t="e">
            <v>#REF!</v>
          </cell>
          <cell r="AD209" t="e">
            <v>#REF!</v>
          </cell>
          <cell r="AE209" t="str">
            <v>Total Interr Variation:</v>
          </cell>
          <cell r="AF209" t="e">
            <v>#REF!</v>
          </cell>
          <cell r="AG209" t="e">
            <v>#DIV/0!</v>
          </cell>
        </row>
        <row r="210">
          <cell r="W210" t="str">
            <v>Total Sales/tran</v>
          </cell>
          <cell r="X210">
            <v>0</v>
          </cell>
          <cell r="Y210">
            <v>0</v>
          </cell>
          <cell r="Z210">
            <v>0</v>
          </cell>
          <cell r="AA210" t="e">
            <v>#DIV/0!</v>
          </cell>
          <cell r="AB210" t="e">
            <v>#REF!</v>
          </cell>
          <cell r="AC210" t="e">
            <v>#REF!</v>
          </cell>
          <cell r="AD210" t="e">
            <v>#REF!</v>
          </cell>
          <cell r="AE210" t="e">
            <v>#REF!</v>
          </cell>
          <cell r="AF210" t="e">
            <v>#REF!</v>
          </cell>
          <cell r="AG210" t="e">
            <v>#REF!</v>
          </cell>
        </row>
        <row r="211">
          <cell r="W211" t="e">
            <v>#REF!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  <cell r="AD211" t="e">
            <v>#REF!</v>
          </cell>
          <cell r="AE211" t="e">
            <v>#REF!</v>
          </cell>
          <cell r="AF211" t="e">
            <v>#REF!</v>
          </cell>
          <cell r="AG211" t="e">
            <v>#REF!</v>
          </cell>
        </row>
        <row r="212">
          <cell r="W212" t="e">
            <v>#REF!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str">
            <v>Note: Margins include Billed+Unbilled and Transportation</v>
          </cell>
          <cell r="AD212" t="e">
            <v>#REF!</v>
          </cell>
          <cell r="AE212" t="e">
            <v>#REF!</v>
          </cell>
          <cell r="AF212" t="e">
            <v>#REF!</v>
          </cell>
          <cell r="AG212" t="e">
            <v>#REF!</v>
          </cell>
        </row>
        <row r="213">
          <cell r="W213" t="e">
            <v>#REF!</v>
          </cell>
          <cell r="X213" t="str">
            <v>May-02 Avg Unit Margin Comparison wo/riskband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  <cell r="AD213" t="e">
            <v>#REF!</v>
          </cell>
          <cell r="AE213" t="e">
            <v>#REF!</v>
          </cell>
          <cell r="AF213" t="e">
            <v>#REF!</v>
          </cell>
          <cell r="AG213" t="e">
            <v>#REF!</v>
          </cell>
        </row>
        <row r="214"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  <cell r="AD214" t="e">
            <v>#REF!</v>
          </cell>
          <cell r="AE214" t="e">
            <v>#REF!</v>
          </cell>
          <cell r="AF214" t="e">
            <v>#REF!</v>
          </cell>
          <cell r="AG214" t="e">
            <v>#REF!</v>
          </cell>
        </row>
        <row r="215">
          <cell r="W215" t="e">
            <v>#REF!</v>
          </cell>
          <cell r="X215" t="str">
            <v>Actual</v>
          </cell>
          <cell r="Y215" t="str">
            <v>Estimate</v>
          </cell>
          <cell r="Z215" t="str">
            <v>Difference</v>
          </cell>
          <cell r="AA215" t="str">
            <v>% Variation</v>
          </cell>
          <cell r="AB215" t="e">
            <v>#REF!</v>
          </cell>
          <cell r="AC215" t="e">
            <v>#REF!</v>
          </cell>
          <cell r="AD215" t="e">
            <v>#REF!</v>
          </cell>
          <cell r="AE215" t="e">
            <v>#REF!</v>
          </cell>
          <cell r="AF215" t="e">
            <v>#REF!</v>
          </cell>
          <cell r="AG215" t="e">
            <v>#REF!</v>
          </cell>
        </row>
        <row r="216">
          <cell r="W216" t="str">
            <v>Firm w/tran</v>
          </cell>
          <cell r="X216" t="e">
            <v>#DIV/0!</v>
          </cell>
          <cell r="Y216" t="e">
            <v>#DIV/0!</v>
          </cell>
          <cell r="Z216" t="e">
            <v>#DIV/0!</v>
          </cell>
          <cell r="AA216" t="e">
            <v>#DIV/0!</v>
          </cell>
          <cell r="AB216" t="e">
            <v>#REF!</v>
          </cell>
          <cell r="AC216" t="e">
            <v>#REF!</v>
          </cell>
          <cell r="AD216" t="e">
            <v>#REF!</v>
          </cell>
          <cell r="AE216" t="e">
            <v>#REF!</v>
          </cell>
          <cell r="AF216" t="e">
            <v>#REF!</v>
          </cell>
          <cell r="AG216" t="e">
            <v>#REF!</v>
          </cell>
        </row>
        <row r="217">
          <cell r="W217" t="str">
            <v>TC w/tran</v>
          </cell>
          <cell r="X217" t="e">
            <v>#DIV/0!</v>
          </cell>
          <cell r="Y217" t="e">
            <v>#DIV/0!</v>
          </cell>
          <cell r="Z217" t="e">
            <v>#DIV/0!</v>
          </cell>
          <cell r="AA217" t="e">
            <v>#DIV/0!</v>
          </cell>
          <cell r="AB217" t="e">
            <v>#REF!</v>
          </cell>
          <cell r="AC217" t="e">
            <v>#REF!</v>
          </cell>
          <cell r="AD217" t="e">
            <v>#REF!</v>
          </cell>
          <cell r="AE217" t="e">
            <v>#REF!</v>
          </cell>
          <cell r="AF217" t="e">
            <v>#REF!</v>
          </cell>
          <cell r="AG217" t="e">
            <v>#REF!</v>
          </cell>
        </row>
        <row r="218">
          <cell r="W218" t="str">
            <v>Interr w/tran/Other</v>
          </cell>
          <cell r="X218" t="e">
            <v>#DIV/0!</v>
          </cell>
          <cell r="Y218" t="e">
            <v>#DIV/0!</v>
          </cell>
          <cell r="Z218" t="e">
            <v>#DIV/0!</v>
          </cell>
          <cell r="AA218" t="e">
            <v>#DIV/0!</v>
          </cell>
          <cell r="AB218" t="e">
            <v>#REF!</v>
          </cell>
          <cell r="AC218" t="e">
            <v>#REF!</v>
          </cell>
          <cell r="AD218" t="e">
            <v>#REF!</v>
          </cell>
          <cell r="AE218" t="e">
            <v>#REF!</v>
          </cell>
          <cell r="AF218" t="e">
            <v>#REF!</v>
          </cell>
          <cell r="AG218" t="e">
            <v>#REF!</v>
          </cell>
        </row>
        <row r="219">
          <cell r="W219" t="str">
            <v>Total</v>
          </cell>
          <cell r="X219" t="e">
            <v>#DIV/0!</v>
          </cell>
          <cell r="Y219" t="e">
            <v>#DIV/0!</v>
          </cell>
          <cell r="Z219" t="e">
            <v>#DIV/0!</v>
          </cell>
          <cell r="AA219" t="e">
            <v>#DIV/0!</v>
          </cell>
          <cell r="AB219" t="e">
            <v>#REF!</v>
          </cell>
          <cell r="AC219" t="e">
            <v>#REF!</v>
          </cell>
          <cell r="AD219" t="e">
            <v>#REF!</v>
          </cell>
          <cell r="AE219" t="e">
            <v>#REF!</v>
          </cell>
          <cell r="AF219" t="e">
            <v>#REF!</v>
          </cell>
          <cell r="AG219" t="e">
            <v>#REF!</v>
          </cell>
        </row>
        <row r="220"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  <cell r="AE220" t="e">
            <v>#REF!</v>
          </cell>
          <cell r="AF220" t="e">
            <v>#REF!</v>
          </cell>
          <cell r="AG220" t="e">
            <v>#REF!</v>
          </cell>
        </row>
        <row r="221">
          <cell r="W221" t="str">
            <v>Note: Margins include Billed+Unbilled and Transportation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  <cell r="AE221" t="e">
            <v>#REF!</v>
          </cell>
          <cell r="AF221" t="e">
            <v>#REF!</v>
          </cell>
          <cell r="AG221" t="str">
            <v>may</v>
          </cell>
        </row>
        <row r="225">
          <cell r="W225" t="str">
            <v>MSV Sales and Margin Monthly Analysis</v>
          </cell>
          <cell r="AD225" t="str">
            <v>MSV Sales and Margin Monthly Analysis</v>
          </cell>
        </row>
        <row r="227">
          <cell r="W227" t="str">
            <v>For the Month Jun-02</v>
          </cell>
          <cell r="AD227" t="str">
            <v>For the Month Jun-02</v>
          </cell>
        </row>
        <row r="229">
          <cell r="X229" t="str">
            <v>Jun-02 Margin Summary w/riskband($000)</v>
          </cell>
          <cell r="AD229" t="str">
            <v>Breakdown of Margin Variation</v>
          </cell>
        </row>
        <row r="231">
          <cell r="X231" t="str">
            <v>Actual</v>
          </cell>
          <cell r="Y231" t="str">
            <v>Estimate</v>
          </cell>
          <cell r="Z231" t="str">
            <v>Difference</v>
          </cell>
          <cell r="AA231" t="str">
            <v>% Variation</v>
          </cell>
        </row>
        <row r="232">
          <cell r="W232" t="str">
            <v>Firm w/tran</v>
          </cell>
          <cell r="X232">
            <v>0</v>
          </cell>
          <cell r="Y232">
            <v>0</v>
          </cell>
          <cell r="Z232">
            <v>0</v>
          </cell>
          <cell r="AA232" t="e">
            <v>#DIV/0!</v>
          </cell>
          <cell r="AC232" t="str">
            <v>FIRM</v>
          </cell>
          <cell r="AD232" t="str">
            <v>Firm margin variation:</v>
          </cell>
          <cell r="AG232">
            <v>0</v>
          </cell>
        </row>
        <row r="233">
          <cell r="W233" t="str">
            <v>TC w/tran</v>
          </cell>
          <cell r="X233">
            <v>0</v>
          </cell>
          <cell r="Y233">
            <v>0</v>
          </cell>
          <cell r="Z233">
            <v>0</v>
          </cell>
          <cell r="AA233" t="e">
            <v>#DIV/0!</v>
          </cell>
        </row>
        <row r="234">
          <cell r="W234" t="str">
            <v>Interr w/tran/Other</v>
          </cell>
          <cell r="X234">
            <v>0</v>
          </cell>
          <cell r="Y234">
            <v>0</v>
          </cell>
          <cell r="Z234">
            <v>0</v>
          </cell>
          <cell r="AA234" t="e">
            <v>#DIV/0!</v>
          </cell>
          <cell r="AD234" t="str">
            <v>Component Variation:</v>
          </cell>
        </row>
        <row r="235">
          <cell r="W235" t="str">
            <v>Total Margin</v>
          </cell>
          <cell r="X235">
            <v>0</v>
          </cell>
          <cell r="Y235">
            <v>0</v>
          </cell>
          <cell r="Z235">
            <v>0</v>
          </cell>
          <cell r="AA235" t="e">
            <v>#DIV/0!</v>
          </cell>
          <cell r="AE235" t="str">
            <v>Volume</v>
          </cell>
          <cell r="AG235" t="e">
            <v>#DIV/0!</v>
          </cell>
        </row>
        <row r="236">
          <cell r="AE236" t="str">
            <v>Pricing</v>
          </cell>
          <cell r="AG236" t="e">
            <v>#DIV/0!</v>
          </cell>
        </row>
        <row r="237">
          <cell r="AE237" t="str">
            <v>Deadband</v>
          </cell>
          <cell r="AG237">
            <v>0</v>
          </cell>
        </row>
        <row r="238">
          <cell r="X238" t="str">
            <v>Jun-02 Margin Summary wo/riskband($000)</v>
          </cell>
          <cell r="AE238" t="str">
            <v>Total Firm Variation:</v>
          </cell>
          <cell r="AG238" t="e">
            <v>#DIV/0!</v>
          </cell>
        </row>
        <row r="240">
          <cell r="X240" t="str">
            <v>Actual</v>
          </cell>
          <cell r="Y240" t="str">
            <v>Estimate</v>
          </cell>
          <cell r="Z240" t="str">
            <v>Difference</v>
          </cell>
          <cell r="AA240" t="str">
            <v>% Variation</v>
          </cell>
          <cell r="AC240" t="str">
            <v>TC</v>
          </cell>
          <cell r="AD240" t="str">
            <v>TC margin variation:</v>
          </cell>
          <cell r="AG240">
            <v>0</v>
          </cell>
        </row>
        <row r="241">
          <cell r="W241" t="str">
            <v>Firm w/tran</v>
          </cell>
          <cell r="X241">
            <v>27510</v>
          </cell>
          <cell r="Y241">
            <v>0</v>
          </cell>
          <cell r="Z241">
            <v>27510</v>
          </cell>
          <cell r="AA241" t="e">
            <v>#DIV/0!</v>
          </cell>
        </row>
        <row r="242">
          <cell r="W242" t="str">
            <v>TC w/tran</v>
          </cell>
          <cell r="X242">
            <v>0</v>
          </cell>
          <cell r="Y242">
            <v>0</v>
          </cell>
          <cell r="Z242">
            <v>0</v>
          </cell>
          <cell r="AA242" t="e">
            <v>#DIV/0!</v>
          </cell>
          <cell r="AD242" t="str">
            <v>Component Variation:</v>
          </cell>
        </row>
        <row r="243">
          <cell r="W243" t="str">
            <v>Interr w/tran/Other</v>
          </cell>
          <cell r="X243">
            <v>0</v>
          </cell>
          <cell r="Y243">
            <v>0</v>
          </cell>
          <cell r="Z243">
            <v>0</v>
          </cell>
          <cell r="AA243" t="e">
            <v>#DIV/0!</v>
          </cell>
          <cell r="AE243" t="str">
            <v>Volume</v>
          </cell>
          <cell r="AG243" t="e">
            <v>#DIV/0!</v>
          </cell>
        </row>
        <row r="244">
          <cell r="W244" t="str">
            <v>Total Margin</v>
          </cell>
          <cell r="X244">
            <v>27510</v>
          </cell>
          <cell r="Y244">
            <v>0</v>
          </cell>
          <cell r="Z244">
            <v>27510</v>
          </cell>
          <cell r="AA244" t="e">
            <v>#DIV/0!</v>
          </cell>
          <cell r="AE244" t="str">
            <v>Pricing</v>
          </cell>
          <cell r="AG244" t="e">
            <v>#DIV/0!</v>
          </cell>
        </row>
        <row r="245">
          <cell r="AE245" t="str">
            <v>Total TC Variation:</v>
          </cell>
          <cell r="AG245" t="e">
            <v>#DIV/0!</v>
          </cell>
        </row>
        <row r="248">
          <cell r="X248" t="str">
            <v>Jun-02 Sales/Tran Summary wo/riskband (Mdt)</v>
          </cell>
          <cell r="AC248" t="str">
            <v>INTERR</v>
          </cell>
          <cell r="AD248" t="str">
            <v>Interr margin variation:</v>
          </cell>
          <cell r="AG248">
            <v>0</v>
          </cell>
        </row>
        <row r="250">
          <cell r="X250" t="str">
            <v>Actual</v>
          </cell>
          <cell r="Y250" t="str">
            <v>Estimate</v>
          </cell>
          <cell r="Z250" t="str">
            <v>Difference</v>
          </cell>
          <cell r="AA250" t="str">
            <v>% Variation</v>
          </cell>
          <cell r="AD250" t="str">
            <v>Component Variation:</v>
          </cell>
        </row>
        <row r="251">
          <cell r="W251" t="str">
            <v>Firm w/tran normalized</v>
          </cell>
          <cell r="X251">
            <v>0</v>
          </cell>
          <cell r="Y251">
            <v>0</v>
          </cell>
          <cell r="Z251">
            <v>0</v>
          </cell>
          <cell r="AA251" t="e">
            <v>#DIV/0!</v>
          </cell>
          <cell r="AE251" t="str">
            <v>Volume</v>
          </cell>
          <cell r="AG251" t="e">
            <v>#DIV/0!</v>
          </cell>
        </row>
        <row r="252">
          <cell r="W252" t="str">
            <v>TC w/tran</v>
          </cell>
          <cell r="X252">
            <v>0</v>
          </cell>
          <cell r="Y252">
            <v>0</v>
          </cell>
          <cell r="Z252">
            <v>0</v>
          </cell>
          <cell r="AA252" t="e">
            <v>#DIV/0!</v>
          </cell>
          <cell r="AE252" t="str">
            <v>Pricing</v>
          </cell>
          <cell r="AG252" t="e">
            <v>#DIV/0!</v>
          </cell>
        </row>
        <row r="253">
          <cell r="W253" t="str">
            <v>Interr w/tran/Other</v>
          </cell>
          <cell r="X253">
            <v>0</v>
          </cell>
          <cell r="Y253">
            <v>0</v>
          </cell>
          <cell r="Z253">
            <v>0</v>
          </cell>
          <cell r="AA253" t="e">
            <v>#DIV/0!</v>
          </cell>
          <cell r="AE253" t="str">
            <v>Total Interr Variation:</v>
          </cell>
          <cell r="AG253" t="e">
            <v>#DIV/0!</v>
          </cell>
        </row>
        <row r="254">
          <cell r="W254" t="str">
            <v>Total Sales/tran</v>
          </cell>
          <cell r="X254">
            <v>0</v>
          </cell>
          <cell r="Y254">
            <v>0</v>
          </cell>
          <cell r="Z254">
            <v>0</v>
          </cell>
          <cell r="AA254" t="e">
            <v>#DIV/0!</v>
          </cell>
        </row>
        <row r="256">
          <cell r="AC256" t="str">
            <v>Note: Margins include Billed+Unbilled and Transportation</v>
          </cell>
        </row>
        <row r="257">
          <cell r="X257" t="str">
            <v>Jun-02 Avg Unit Margin Comparison wo/riskband</v>
          </cell>
        </row>
        <row r="259">
          <cell r="X259" t="str">
            <v>Actual</v>
          </cell>
          <cell r="Y259" t="str">
            <v>Estimate</v>
          </cell>
          <cell r="Z259" t="str">
            <v>Difference</v>
          </cell>
          <cell r="AA259" t="str">
            <v>% Variation</v>
          </cell>
        </row>
        <row r="260">
          <cell r="W260" t="str">
            <v>Firm w/tran</v>
          </cell>
          <cell r="X260" t="e">
            <v>#DIV/0!</v>
          </cell>
          <cell r="Y260" t="e">
            <v>#DIV/0!</v>
          </cell>
          <cell r="Z260" t="e">
            <v>#DIV/0!</v>
          </cell>
          <cell r="AA260" t="e">
            <v>#DIV/0!</v>
          </cell>
        </row>
        <row r="261">
          <cell r="W261" t="str">
            <v>TC w/tran</v>
          </cell>
          <cell r="X261" t="e">
            <v>#DIV/0!</v>
          </cell>
          <cell r="Y261" t="e">
            <v>#DIV/0!</v>
          </cell>
          <cell r="Z261" t="e">
            <v>#DIV/0!</v>
          </cell>
          <cell r="AA261" t="e">
            <v>#DIV/0!</v>
          </cell>
        </row>
        <row r="262">
          <cell r="W262" t="str">
            <v>Interr w/tran/Other</v>
          </cell>
          <cell r="X262" t="e">
            <v>#DIV/0!</v>
          </cell>
          <cell r="Y262" t="e">
            <v>#DIV/0!</v>
          </cell>
          <cell r="Z262" t="e">
            <v>#DIV/0!</v>
          </cell>
          <cell r="AA262" t="e">
            <v>#DIV/0!</v>
          </cell>
        </row>
        <row r="263">
          <cell r="W263" t="str">
            <v>Total</v>
          </cell>
          <cell r="X263" t="e">
            <v>#DIV/0!</v>
          </cell>
          <cell r="Y263" t="e">
            <v>#DIV/0!</v>
          </cell>
          <cell r="Z263" t="e">
            <v>#DIV/0!</v>
          </cell>
          <cell r="AA263" t="e">
            <v>#DIV/0!</v>
          </cell>
        </row>
        <row r="265">
          <cell r="W265" t="str">
            <v>Note: Margins include Billed+Unbilled and Transportation</v>
          </cell>
          <cell r="AG265" t="str">
            <v>jun</v>
          </cell>
        </row>
        <row r="268">
          <cell r="W268" t="str">
            <v>MSV Sales and Margin Monthly Analysis</v>
          </cell>
          <cell r="AD268" t="str">
            <v>MSV Sales and Margin Monthly Analysis</v>
          </cell>
        </row>
        <row r="270">
          <cell r="W270" t="str">
            <v>For the Month Jul-02</v>
          </cell>
          <cell r="AD270" t="str">
            <v>For the Month Jul-02</v>
          </cell>
        </row>
        <row r="272">
          <cell r="X272" t="str">
            <v>Jul-02 Margin Summary w/riskband($000)</v>
          </cell>
          <cell r="AD272" t="str">
            <v>Breakdown of Margin Variation</v>
          </cell>
        </row>
        <row r="274">
          <cell r="X274" t="str">
            <v>Actual</v>
          </cell>
          <cell r="Y274" t="str">
            <v>Estimate</v>
          </cell>
          <cell r="Z274" t="str">
            <v>Difference</v>
          </cell>
          <cell r="AA274" t="str">
            <v>% Variation</v>
          </cell>
        </row>
        <row r="275">
          <cell r="W275" t="str">
            <v>Firm w/tran</v>
          </cell>
          <cell r="X275">
            <v>0</v>
          </cell>
          <cell r="Y275">
            <v>0</v>
          </cell>
          <cell r="Z275">
            <v>0</v>
          </cell>
          <cell r="AA275" t="e">
            <v>#DIV/0!</v>
          </cell>
          <cell r="AC275" t="str">
            <v>FIRM</v>
          </cell>
          <cell r="AD275" t="str">
            <v>Firm margin variation:</v>
          </cell>
          <cell r="AG275">
            <v>0</v>
          </cell>
        </row>
        <row r="276">
          <cell r="W276" t="str">
            <v>TC w/tran</v>
          </cell>
          <cell r="X276">
            <v>0</v>
          </cell>
          <cell r="Y276">
            <v>0</v>
          </cell>
          <cell r="Z276">
            <v>0</v>
          </cell>
          <cell r="AA276" t="e">
            <v>#DIV/0!</v>
          </cell>
        </row>
        <row r="277">
          <cell r="W277" t="str">
            <v>Interr w/tran/Other</v>
          </cell>
          <cell r="X277">
            <v>0</v>
          </cell>
          <cell r="Y277">
            <v>0</v>
          </cell>
          <cell r="Z277">
            <v>0</v>
          </cell>
          <cell r="AA277" t="e">
            <v>#DIV/0!</v>
          </cell>
          <cell r="AD277" t="str">
            <v>Component Variation:</v>
          </cell>
        </row>
        <row r="278">
          <cell r="W278" t="str">
            <v>Total Margin</v>
          </cell>
          <cell r="X278">
            <v>0</v>
          </cell>
          <cell r="Y278">
            <v>0</v>
          </cell>
          <cell r="Z278">
            <v>0</v>
          </cell>
          <cell r="AA278" t="e">
            <v>#DIV/0!</v>
          </cell>
          <cell r="AE278" t="str">
            <v>Volume</v>
          </cell>
          <cell r="AG278" t="e">
            <v>#DIV/0!</v>
          </cell>
        </row>
        <row r="279">
          <cell r="AE279" t="str">
            <v>Pricing</v>
          </cell>
          <cell r="AG279" t="e">
            <v>#DIV/0!</v>
          </cell>
        </row>
        <row r="280">
          <cell r="AE280" t="str">
            <v>Deadband</v>
          </cell>
          <cell r="AG280">
            <v>103</v>
          </cell>
        </row>
        <row r="281">
          <cell r="X281" t="str">
            <v>Jul-02 Margin Summary wo/riskband($000)</v>
          </cell>
          <cell r="AE281" t="str">
            <v>Total Firm Variation:</v>
          </cell>
          <cell r="AG281" t="e">
            <v>#DIV/0!</v>
          </cell>
        </row>
        <row r="283">
          <cell r="X283" t="str">
            <v>Actual</v>
          </cell>
          <cell r="Y283" t="str">
            <v>Estimate</v>
          </cell>
          <cell r="Z283" t="str">
            <v>Difference</v>
          </cell>
          <cell r="AA283" t="str">
            <v>% Variation</v>
          </cell>
          <cell r="AC283" t="str">
            <v>TC</v>
          </cell>
          <cell r="AD283" t="str">
            <v>TC margin variation:</v>
          </cell>
          <cell r="AG283">
            <v>0</v>
          </cell>
        </row>
        <row r="284">
          <cell r="W284" t="str">
            <v>Firm w/tran</v>
          </cell>
          <cell r="X284">
            <v>24067</v>
          </cell>
          <cell r="Y284">
            <v>0</v>
          </cell>
          <cell r="Z284">
            <v>24067</v>
          </cell>
          <cell r="AA284" t="e">
            <v>#DIV/0!</v>
          </cell>
        </row>
        <row r="285">
          <cell r="W285" t="str">
            <v>TC w/tran</v>
          </cell>
          <cell r="X285">
            <v>0</v>
          </cell>
          <cell r="Y285">
            <v>0</v>
          </cell>
          <cell r="Z285">
            <v>0</v>
          </cell>
          <cell r="AA285" t="e">
            <v>#DIV/0!</v>
          </cell>
          <cell r="AD285" t="str">
            <v>Component Variation:</v>
          </cell>
        </row>
        <row r="286">
          <cell r="W286" t="str">
            <v>Interr w/tran/Other</v>
          </cell>
          <cell r="X286">
            <v>0</v>
          </cell>
          <cell r="Y286">
            <v>0</v>
          </cell>
          <cell r="Z286">
            <v>0</v>
          </cell>
          <cell r="AA286" t="e">
            <v>#DIV/0!</v>
          </cell>
          <cell r="AE286" t="str">
            <v>Volume</v>
          </cell>
          <cell r="AG286" t="e">
            <v>#DIV/0!</v>
          </cell>
        </row>
        <row r="287">
          <cell r="W287" t="str">
            <v>Total Margin</v>
          </cell>
          <cell r="X287">
            <v>24067</v>
          </cell>
          <cell r="Y287">
            <v>0</v>
          </cell>
          <cell r="Z287">
            <v>24067</v>
          </cell>
          <cell r="AA287" t="e">
            <v>#DIV/0!</v>
          </cell>
          <cell r="AE287" t="str">
            <v>Pricing</v>
          </cell>
          <cell r="AG287" t="e">
            <v>#DIV/0!</v>
          </cell>
        </row>
        <row r="288">
          <cell r="AE288" t="str">
            <v>Total TC Variation:</v>
          </cell>
          <cell r="AG288" t="e">
            <v>#DIV/0!</v>
          </cell>
        </row>
        <row r="291">
          <cell r="X291" t="str">
            <v>Jul-02 Sales/Tran Summary wo/riskband (Mdt)</v>
          </cell>
          <cell r="AC291" t="str">
            <v>INTERR</v>
          </cell>
          <cell r="AD291" t="str">
            <v>Interr margin variation:</v>
          </cell>
          <cell r="AG291">
            <v>0</v>
          </cell>
        </row>
        <row r="293">
          <cell r="X293" t="str">
            <v>Actual</v>
          </cell>
          <cell r="Y293" t="str">
            <v>Estimate</v>
          </cell>
          <cell r="Z293" t="str">
            <v>Difference</v>
          </cell>
          <cell r="AA293" t="str">
            <v>% Variation</v>
          </cell>
          <cell r="AD293" t="str">
            <v>Component Variation:</v>
          </cell>
        </row>
        <row r="294">
          <cell r="W294" t="str">
            <v>Firm w/tran normalized</v>
          </cell>
          <cell r="X294">
            <v>0</v>
          </cell>
          <cell r="Y294">
            <v>0</v>
          </cell>
          <cell r="Z294">
            <v>0</v>
          </cell>
          <cell r="AA294" t="e">
            <v>#DIV/0!</v>
          </cell>
          <cell r="AE294" t="str">
            <v>Volume</v>
          </cell>
          <cell r="AG294" t="e">
            <v>#DIV/0!</v>
          </cell>
        </row>
        <row r="295">
          <cell r="W295" t="str">
            <v>TC w/tran</v>
          </cell>
          <cell r="X295">
            <v>0</v>
          </cell>
          <cell r="Y295">
            <v>0</v>
          </cell>
          <cell r="Z295">
            <v>0</v>
          </cell>
          <cell r="AA295" t="e">
            <v>#DIV/0!</v>
          </cell>
          <cell r="AE295" t="str">
            <v>Pricing</v>
          </cell>
          <cell r="AG295" t="e">
            <v>#DIV/0!</v>
          </cell>
        </row>
        <row r="296">
          <cell r="W296" t="str">
            <v>Interr w/tran/Other</v>
          </cell>
          <cell r="X296">
            <v>0</v>
          </cell>
          <cell r="Y296">
            <v>0</v>
          </cell>
          <cell r="Z296">
            <v>0</v>
          </cell>
          <cell r="AA296" t="e">
            <v>#DIV/0!</v>
          </cell>
          <cell r="AE296" t="str">
            <v>Total Interr Variation:</v>
          </cell>
          <cell r="AG296" t="e">
            <v>#DIV/0!</v>
          </cell>
        </row>
        <row r="297">
          <cell r="W297" t="str">
            <v>Total Sales/tran</v>
          </cell>
          <cell r="X297">
            <v>0</v>
          </cell>
          <cell r="Y297">
            <v>0</v>
          </cell>
          <cell r="Z297">
            <v>0</v>
          </cell>
          <cell r="AA297" t="e">
            <v>#DIV/0!</v>
          </cell>
        </row>
        <row r="299">
          <cell r="AC299" t="str">
            <v>Note: Margins include Billed+Unbilled and Transportation</v>
          </cell>
        </row>
        <row r="300">
          <cell r="X300" t="str">
            <v>Jul-02 Avg Unit Margin Comparison wo/riskband</v>
          </cell>
        </row>
        <row r="302">
          <cell r="X302" t="str">
            <v>Actual</v>
          </cell>
          <cell r="Y302" t="str">
            <v>Estimate</v>
          </cell>
          <cell r="Z302" t="str">
            <v>Difference</v>
          </cell>
          <cell r="AA302" t="str">
            <v>% Variation</v>
          </cell>
        </row>
        <row r="303">
          <cell r="W303" t="str">
            <v>Firm w/tran</v>
          </cell>
          <cell r="X303" t="e">
            <v>#DIV/0!</v>
          </cell>
          <cell r="Y303" t="e">
            <v>#DIV/0!</v>
          </cell>
          <cell r="Z303" t="e">
            <v>#DIV/0!</v>
          </cell>
          <cell r="AA303" t="e">
            <v>#DIV/0!</v>
          </cell>
        </row>
        <row r="304">
          <cell r="W304" t="str">
            <v>TC w/tran</v>
          </cell>
          <cell r="X304" t="e">
            <v>#DIV/0!</v>
          </cell>
          <cell r="Y304" t="e">
            <v>#DIV/0!</v>
          </cell>
          <cell r="Z304" t="e">
            <v>#DIV/0!</v>
          </cell>
          <cell r="AA304" t="e">
            <v>#DIV/0!</v>
          </cell>
        </row>
        <row r="305">
          <cell r="W305" t="str">
            <v>Interr w/tran/Other</v>
          </cell>
          <cell r="X305" t="e">
            <v>#DIV/0!</v>
          </cell>
          <cell r="Y305" t="e">
            <v>#DIV/0!</v>
          </cell>
          <cell r="Z305" t="e">
            <v>#DIV/0!</v>
          </cell>
          <cell r="AA305" t="e">
            <v>#DIV/0!</v>
          </cell>
        </row>
        <row r="306">
          <cell r="W306" t="str">
            <v>Total</v>
          </cell>
          <cell r="X306" t="e">
            <v>#DIV/0!</v>
          </cell>
          <cell r="Y306" t="e">
            <v>#DIV/0!</v>
          </cell>
          <cell r="Z306" t="e">
            <v>#DIV/0!</v>
          </cell>
          <cell r="AA306" t="e">
            <v>#DIV/0!</v>
          </cell>
        </row>
        <row r="308">
          <cell r="W308" t="str">
            <v>Note: Margins include Billed+Unbilled and Transportation</v>
          </cell>
          <cell r="AG308" t="str">
            <v>jul</v>
          </cell>
        </row>
        <row r="311">
          <cell r="W311" t="str">
            <v>MSV Sales and Margin Monthly Analysis</v>
          </cell>
          <cell r="AD311" t="str">
            <v>MSV Sales and Margin Monthly Analysis</v>
          </cell>
        </row>
        <row r="313">
          <cell r="W313" t="str">
            <v>For the Month Aug-02</v>
          </cell>
          <cell r="AD313" t="str">
            <v>For the Month Aug-02</v>
          </cell>
        </row>
        <row r="315">
          <cell r="X315" t="str">
            <v>Aug-02 Margin Summary w/riskband($000)</v>
          </cell>
          <cell r="AD315" t="str">
            <v>Breakdown of Margin Variation</v>
          </cell>
        </row>
        <row r="317">
          <cell r="X317" t="str">
            <v>Actual</v>
          </cell>
          <cell r="Y317" t="str">
            <v>Estimate</v>
          </cell>
          <cell r="Z317" t="str">
            <v>Difference</v>
          </cell>
          <cell r="AA317" t="str">
            <v>% Variation</v>
          </cell>
        </row>
        <row r="318">
          <cell r="W318" t="str">
            <v>Firm w/tran</v>
          </cell>
          <cell r="X318">
            <v>0</v>
          </cell>
          <cell r="Y318">
            <v>0</v>
          </cell>
          <cell r="Z318">
            <v>0</v>
          </cell>
          <cell r="AA318" t="e">
            <v>#DIV/0!</v>
          </cell>
          <cell r="AC318" t="str">
            <v>FIRM</v>
          </cell>
          <cell r="AD318" t="str">
            <v>Firm margin variation:</v>
          </cell>
          <cell r="AG318">
            <v>0</v>
          </cell>
        </row>
        <row r="319">
          <cell r="W319" t="str">
            <v>TC w/tran</v>
          </cell>
          <cell r="X319">
            <v>0</v>
          </cell>
          <cell r="Y319">
            <v>0</v>
          </cell>
          <cell r="Z319">
            <v>0</v>
          </cell>
          <cell r="AA319" t="e">
            <v>#DIV/0!</v>
          </cell>
        </row>
        <row r="320">
          <cell r="W320" t="str">
            <v>Interr w/tran/Other</v>
          </cell>
          <cell r="X320">
            <v>0</v>
          </cell>
          <cell r="Y320">
            <v>0</v>
          </cell>
          <cell r="Z320">
            <v>0</v>
          </cell>
          <cell r="AA320" t="e">
            <v>#DIV/0!</v>
          </cell>
          <cell r="AD320" t="str">
            <v>Component Variation:</v>
          </cell>
        </row>
        <row r="321">
          <cell r="W321" t="str">
            <v>Total Margin</v>
          </cell>
          <cell r="X321">
            <v>0</v>
          </cell>
          <cell r="Y321">
            <v>0</v>
          </cell>
          <cell r="Z321">
            <v>0</v>
          </cell>
          <cell r="AA321" t="e">
            <v>#DIV/0!</v>
          </cell>
          <cell r="AE321" t="str">
            <v>Volume</v>
          </cell>
          <cell r="AG321" t="e">
            <v>#DIV/0!</v>
          </cell>
        </row>
        <row r="322">
          <cell r="AE322" t="str">
            <v>Pricing</v>
          </cell>
          <cell r="AG322" t="e">
            <v>#DIV/0!</v>
          </cell>
        </row>
        <row r="323">
          <cell r="AE323" t="str">
            <v>Deadband</v>
          </cell>
          <cell r="AG323">
            <v>2</v>
          </cell>
        </row>
        <row r="324">
          <cell r="X324" t="str">
            <v>Aug-02 Margin Summary wo/riskband($000)</v>
          </cell>
          <cell r="AE324" t="str">
            <v>Total Firm Variation:</v>
          </cell>
          <cell r="AG324" t="e">
            <v>#DIV/0!</v>
          </cell>
        </row>
        <row r="326">
          <cell r="X326" t="str">
            <v>Actual</v>
          </cell>
          <cell r="Y326" t="str">
            <v>Estimate</v>
          </cell>
          <cell r="Z326" t="str">
            <v>Difference</v>
          </cell>
          <cell r="AA326" t="str">
            <v>% Variation</v>
          </cell>
          <cell r="AC326" t="str">
            <v>TC</v>
          </cell>
          <cell r="AD326" t="str">
            <v>TC margin variation:</v>
          </cell>
          <cell r="AG326">
            <v>0</v>
          </cell>
        </row>
        <row r="327">
          <cell r="W327" t="str">
            <v>Firm w/tran</v>
          </cell>
          <cell r="X327">
            <v>26160.719000000001</v>
          </cell>
          <cell r="Y327">
            <v>0</v>
          </cell>
          <cell r="Z327">
            <v>26160.719000000001</v>
          </cell>
          <cell r="AA327" t="e">
            <v>#DIV/0!</v>
          </cell>
        </row>
        <row r="328">
          <cell r="W328" t="str">
            <v>TC w/tran</v>
          </cell>
          <cell r="X328">
            <v>0</v>
          </cell>
          <cell r="Y328">
            <v>0</v>
          </cell>
          <cell r="Z328">
            <v>0</v>
          </cell>
          <cell r="AA328" t="e">
            <v>#DIV/0!</v>
          </cell>
          <cell r="AD328" t="str">
            <v>Component Variation:</v>
          </cell>
        </row>
        <row r="329">
          <cell r="W329" t="str">
            <v>Interr w/tran/Other</v>
          </cell>
          <cell r="X329">
            <v>0</v>
          </cell>
          <cell r="Y329">
            <v>0</v>
          </cell>
          <cell r="Z329">
            <v>0</v>
          </cell>
          <cell r="AA329" t="e">
            <v>#DIV/0!</v>
          </cell>
          <cell r="AE329" t="str">
            <v>Volume</v>
          </cell>
          <cell r="AG329" t="e">
            <v>#DIV/0!</v>
          </cell>
        </row>
        <row r="330">
          <cell r="W330" t="str">
            <v>Total Margin</v>
          </cell>
          <cell r="X330">
            <v>26160.719000000001</v>
          </cell>
          <cell r="Y330">
            <v>0</v>
          </cell>
          <cell r="Z330">
            <v>26160.719000000001</v>
          </cell>
          <cell r="AA330" t="e">
            <v>#DIV/0!</v>
          </cell>
          <cell r="AE330" t="str">
            <v>Pricing</v>
          </cell>
          <cell r="AG330" t="e">
            <v>#DIV/0!</v>
          </cell>
        </row>
        <row r="331">
          <cell r="AE331" t="str">
            <v>Total TC Variation:</v>
          </cell>
          <cell r="AG331" t="e">
            <v>#DIV/0!</v>
          </cell>
        </row>
        <row r="334">
          <cell r="X334" t="str">
            <v>Aug-02 Sales/Tran Summary wo/riskband (Mdt)</v>
          </cell>
          <cell r="AC334" t="str">
            <v>INTERR</v>
          </cell>
          <cell r="AD334" t="str">
            <v>Interr margin variation:</v>
          </cell>
          <cell r="AG334">
            <v>0</v>
          </cell>
        </row>
        <row r="336">
          <cell r="X336" t="str">
            <v>Actual</v>
          </cell>
          <cell r="Y336" t="str">
            <v>Estimate</v>
          </cell>
          <cell r="Z336" t="str">
            <v>Difference</v>
          </cell>
          <cell r="AA336" t="str">
            <v>% Variation</v>
          </cell>
          <cell r="AD336" t="str">
            <v>Component Variation:</v>
          </cell>
        </row>
        <row r="337">
          <cell r="W337" t="str">
            <v>Firm w/tran normalized</v>
          </cell>
          <cell r="X337">
            <v>0</v>
          </cell>
          <cell r="Y337">
            <v>0</v>
          </cell>
          <cell r="Z337">
            <v>0</v>
          </cell>
          <cell r="AA337" t="e">
            <v>#DIV/0!</v>
          </cell>
          <cell r="AE337" t="str">
            <v>Volume</v>
          </cell>
          <cell r="AG337" t="e">
            <v>#DIV/0!</v>
          </cell>
        </row>
        <row r="338">
          <cell r="W338" t="str">
            <v>TC w/tran</v>
          </cell>
          <cell r="X338">
            <v>0</v>
          </cell>
          <cell r="Y338">
            <v>0</v>
          </cell>
          <cell r="Z338">
            <v>0</v>
          </cell>
          <cell r="AA338" t="e">
            <v>#DIV/0!</v>
          </cell>
          <cell r="AE338" t="str">
            <v>Pricing</v>
          </cell>
          <cell r="AG338" t="e">
            <v>#DIV/0!</v>
          </cell>
        </row>
        <row r="339">
          <cell r="W339" t="str">
            <v>Interr w/tran/Other</v>
          </cell>
          <cell r="X339">
            <v>0</v>
          </cell>
          <cell r="Y339">
            <v>0</v>
          </cell>
          <cell r="Z339">
            <v>0</v>
          </cell>
          <cell r="AA339" t="e">
            <v>#DIV/0!</v>
          </cell>
          <cell r="AE339" t="str">
            <v>Total Interr Variation:</v>
          </cell>
          <cell r="AG339" t="e">
            <v>#DIV/0!</v>
          </cell>
        </row>
        <row r="340">
          <cell r="W340" t="str">
            <v>Total Sales/tran</v>
          </cell>
          <cell r="X340">
            <v>0</v>
          </cell>
          <cell r="Y340">
            <v>0</v>
          </cell>
          <cell r="Z340">
            <v>0</v>
          </cell>
          <cell r="AA340" t="e">
            <v>#DIV/0!</v>
          </cell>
        </row>
        <row r="342">
          <cell r="AC342" t="str">
            <v>Note: Margins include Billed+Unbilled and Transportation</v>
          </cell>
        </row>
        <row r="343">
          <cell r="X343" t="str">
            <v>Aug-02 Avg Unit Margin Comparison wo/riskband</v>
          </cell>
        </row>
        <row r="345">
          <cell r="X345" t="str">
            <v>Actual</v>
          </cell>
          <cell r="Y345" t="str">
            <v>Estimate</v>
          </cell>
          <cell r="Z345" t="str">
            <v>Difference</v>
          </cell>
          <cell r="AA345" t="str">
            <v>% Variation</v>
          </cell>
        </row>
        <row r="346">
          <cell r="W346" t="str">
            <v>Firm w/tran</v>
          </cell>
          <cell r="X346" t="e">
            <v>#DIV/0!</v>
          </cell>
          <cell r="Y346" t="e">
            <v>#DIV/0!</v>
          </cell>
          <cell r="Z346" t="e">
            <v>#DIV/0!</v>
          </cell>
          <cell r="AA346" t="e">
            <v>#DIV/0!</v>
          </cell>
        </row>
        <row r="347">
          <cell r="W347" t="str">
            <v>TC w/tran</v>
          </cell>
          <cell r="X347" t="e">
            <v>#DIV/0!</v>
          </cell>
          <cell r="Y347" t="e">
            <v>#DIV/0!</v>
          </cell>
          <cell r="Z347" t="e">
            <v>#DIV/0!</v>
          </cell>
          <cell r="AA347" t="e">
            <v>#DIV/0!</v>
          </cell>
        </row>
        <row r="348">
          <cell r="W348" t="str">
            <v>Interr w/tran/Other</v>
          </cell>
          <cell r="X348" t="e">
            <v>#DIV/0!</v>
          </cell>
          <cell r="Y348" t="e">
            <v>#DIV/0!</v>
          </cell>
          <cell r="Z348" t="e">
            <v>#DIV/0!</v>
          </cell>
          <cell r="AA348" t="e">
            <v>#DIV/0!</v>
          </cell>
        </row>
        <row r="349">
          <cell r="W349" t="str">
            <v>Total</v>
          </cell>
          <cell r="X349" t="e">
            <v>#DIV/0!</v>
          </cell>
          <cell r="Y349" t="e">
            <v>#DIV/0!</v>
          </cell>
          <cell r="Z349" t="e">
            <v>#DIV/0!</v>
          </cell>
          <cell r="AA349" t="e">
            <v>#DIV/0!</v>
          </cell>
        </row>
        <row r="351">
          <cell r="W351" t="str">
            <v>Note: Margins include Billed+Unbilled and Transportation</v>
          </cell>
          <cell r="AG351" t="str">
            <v>aug</v>
          </cell>
        </row>
        <row r="354">
          <cell r="W354" t="str">
            <v>MSV Sales and Margin Monthly Analysis</v>
          </cell>
          <cell r="AD354" t="str">
            <v>MSV Sales and Margin Monthly Analysis</v>
          </cell>
        </row>
        <row r="356">
          <cell r="W356" t="str">
            <v>For the Month Sep-02</v>
          </cell>
          <cell r="AD356" t="str">
            <v>For the Month Sep-02</v>
          </cell>
        </row>
        <row r="358">
          <cell r="X358" t="str">
            <v>Sep-02 Margin Summary w/riskband($000)</v>
          </cell>
          <cell r="AD358" t="str">
            <v>Breakdown of Margin Variation</v>
          </cell>
        </row>
        <row r="360">
          <cell r="X360" t="str">
            <v>Actual</v>
          </cell>
          <cell r="Y360" t="str">
            <v>Estimate</v>
          </cell>
          <cell r="Z360" t="str">
            <v>Difference</v>
          </cell>
          <cell r="AA360" t="str">
            <v>% Variation</v>
          </cell>
        </row>
        <row r="361">
          <cell r="W361" t="str">
            <v>Firm w/tran</v>
          </cell>
          <cell r="X361">
            <v>0</v>
          </cell>
          <cell r="Y361">
            <v>0</v>
          </cell>
          <cell r="Z361">
            <v>0</v>
          </cell>
          <cell r="AA361" t="e">
            <v>#DIV/0!</v>
          </cell>
          <cell r="AC361" t="str">
            <v>FIRM</v>
          </cell>
          <cell r="AD361" t="str">
            <v>Firm margin variation:</v>
          </cell>
          <cell r="AG361">
            <v>0</v>
          </cell>
        </row>
        <row r="362">
          <cell r="W362" t="str">
            <v>TC w/tran</v>
          </cell>
          <cell r="X362">
            <v>0</v>
          </cell>
          <cell r="Y362">
            <v>0</v>
          </cell>
          <cell r="Z362">
            <v>0</v>
          </cell>
          <cell r="AA362" t="e">
            <v>#DIV/0!</v>
          </cell>
        </row>
        <row r="363">
          <cell r="W363" t="str">
            <v>Interr w/tran/Other</v>
          </cell>
          <cell r="X363">
            <v>0</v>
          </cell>
          <cell r="Y363">
            <v>0</v>
          </cell>
          <cell r="Z363">
            <v>0</v>
          </cell>
          <cell r="AA363" t="e">
            <v>#DIV/0!</v>
          </cell>
          <cell r="AD363" t="str">
            <v>Component Variation:</v>
          </cell>
        </row>
        <row r="364">
          <cell r="W364" t="str">
            <v>Total Margin</v>
          </cell>
          <cell r="X364">
            <v>0</v>
          </cell>
          <cell r="Y364">
            <v>0</v>
          </cell>
          <cell r="Z364">
            <v>0</v>
          </cell>
          <cell r="AA364" t="e">
            <v>#DIV/0!</v>
          </cell>
          <cell r="AE364" t="str">
            <v>Volume</v>
          </cell>
          <cell r="AG364" t="e">
            <v>#DIV/0!</v>
          </cell>
        </row>
        <row r="365">
          <cell r="AE365" t="str">
            <v>Pricing</v>
          </cell>
          <cell r="AG365" t="e">
            <v>#DIV/0!</v>
          </cell>
        </row>
        <row r="366">
          <cell r="AE366" t="str">
            <v>Deadband</v>
          </cell>
          <cell r="AG366">
            <v>0</v>
          </cell>
        </row>
        <row r="367">
          <cell r="X367" t="str">
            <v>Sep-02 Margin Summary wo/riskband($000)</v>
          </cell>
          <cell r="AE367" t="str">
            <v>Total Firm Variation:</v>
          </cell>
          <cell r="AG367" t="e">
            <v>#DIV/0!</v>
          </cell>
        </row>
        <row r="369">
          <cell r="X369" t="str">
            <v>Actual</v>
          </cell>
          <cell r="Y369" t="str">
            <v>Estimate</v>
          </cell>
          <cell r="Z369" t="str">
            <v>Difference</v>
          </cell>
          <cell r="AA369" t="str">
            <v>% Variation</v>
          </cell>
          <cell r="AC369" t="str">
            <v>TC</v>
          </cell>
          <cell r="AD369" t="str">
            <v>TC margin variation:</v>
          </cell>
          <cell r="AG369">
            <v>0</v>
          </cell>
        </row>
        <row r="370">
          <cell r="W370" t="str">
            <v>Firm w/tran</v>
          </cell>
          <cell r="X370">
            <v>24085</v>
          </cell>
          <cell r="Y370">
            <v>0</v>
          </cell>
          <cell r="Z370">
            <v>24085</v>
          </cell>
          <cell r="AA370" t="e">
            <v>#DIV/0!</v>
          </cell>
        </row>
        <row r="371">
          <cell r="W371" t="str">
            <v>TC w/tran</v>
          </cell>
          <cell r="X371">
            <v>0</v>
          </cell>
          <cell r="Y371">
            <v>0</v>
          </cell>
          <cell r="Z371">
            <v>0</v>
          </cell>
          <cell r="AA371" t="e">
            <v>#DIV/0!</v>
          </cell>
          <cell r="AD371" t="str">
            <v>Component Variation:</v>
          </cell>
        </row>
        <row r="372">
          <cell r="W372" t="str">
            <v>Interr w/tran/Other</v>
          </cell>
          <cell r="X372">
            <v>0</v>
          </cell>
          <cell r="Y372">
            <v>0</v>
          </cell>
          <cell r="Z372">
            <v>0</v>
          </cell>
          <cell r="AA372" t="e">
            <v>#DIV/0!</v>
          </cell>
          <cell r="AE372" t="str">
            <v>Volume</v>
          </cell>
          <cell r="AG372" t="e">
            <v>#DIV/0!</v>
          </cell>
        </row>
        <row r="373">
          <cell r="W373" t="str">
            <v>Total Margin</v>
          </cell>
          <cell r="X373">
            <v>24085</v>
          </cell>
          <cell r="Y373">
            <v>0</v>
          </cell>
          <cell r="Z373">
            <v>24085</v>
          </cell>
          <cell r="AA373" t="e">
            <v>#DIV/0!</v>
          </cell>
          <cell r="AE373" t="str">
            <v>Pricing</v>
          </cell>
          <cell r="AG373" t="e">
            <v>#DIV/0!</v>
          </cell>
        </row>
        <row r="374">
          <cell r="AE374" t="str">
            <v>Total TC Variation:</v>
          </cell>
          <cell r="AG374" t="e">
            <v>#DIV/0!</v>
          </cell>
        </row>
        <row r="377">
          <cell r="X377" t="str">
            <v>Sep-02 Sales/Tran Summary wo/riskband (Mdt)</v>
          </cell>
          <cell r="AC377" t="str">
            <v>INTERR</v>
          </cell>
          <cell r="AD377" t="str">
            <v>Interr margin variation:</v>
          </cell>
          <cell r="AG377">
            <v>0</v>
          </cell>
        </row>
        <row r="379">
          <cell r="X379" t="str">
            <v>Actual</v>
          </cell>
          <cell r="Y379" t="str">
            <v>Estimate</v>
          </cell>
          <cell r="Z379" t="str">
            <v>Difference</v>
          </cell>
          <cell r="AA379" t="str">
            <v>% Variation</v>
          </cell>
          <cell r="AD379" t="str">
            <v>Component Variation:</v>
          </cell>
        </row>
        <row r="380">
          <cell r="W380" t="str">
            <v>Firm w/tran normalized</v>
          </cell>
          <cell r="X380">
            <v>0</v>
          </cell>
          <cell r="Y380">
            <v>0</v>
          </cell>
          <cell r="Z380">
            <v>0</v>
          </cell>
          <cell r="AA380" t="e">
            <v>#DIV/0!</v>
          </cell>
          <cell r="AE380" t="str">
            <v>Volume</v>
          </cell>
          <cell r="AG380" t="e">
            <v>#DIV/0!</v>
          </cell>
        </row>
        <row r="381">
          <cell r="W381" t="str">
            <v>TC w/tran</v>
          </cell>
          <cell r="X381">
            <v>0</v>
          </cell>
          <cell r="Y381">
            <v>0</v>
          </cell>
          <cell r="Z381">
            <v>0</v>
          </cell>
          <cell r="AA381" t="e">
            <v>#DIV/0!</v>
          </cell>
          <cell r="AE381" t="str">
            <v>Pricing</v>
          </cell>
          <cell r="AG381" t="e">
            <v>#DIV/0!</v>
          </cell>
        </row>
        <row r="382">
          <cell r="W382" t="str">
            <v>Interr w/tran/Other</v>
          </cell>
          <cell r="X382">
            <v>0</v>
          </cell>
          <cell r="Y382">
            <v>0</v>
          </cell>
          <cell r="Z382">
            <v>0</v>
          </cell>
          <cell r="AA382" t="e">
            <v>#DIV/0!</v>
          </cell>
          <cell r="AE382" t="str">
            <v>Total Interr Variation:</v>
          </cell>
          <cell r="AG382" t="e">
            <v>#DIV/0!</v>
          </cell>
        </row>
        <row r="383">
          <cell r="W383" t="str">
            <v>Total Sales/tran</v>
          </cell>
          <cell r="X383">
            <v>0</v>
          </cell>
          <cell r="Y383">
            <v>0</v>
          </cell>
          <cell r="Z383">
            <v>0</v>
          </cell>
          <cell r="AA383" t="e">
            <v>#DIV/0!</v>
          </cell>
        </row>
        <row r="385">
          <cell r="AC385" t="str">
            <v>Note: Margins include Billed+Unbilled and Transportation</v>
          </cell>
        </row>
        <row r="386">
          <cell r="X386" t="str">
            <v>Sep-02 Avg Unit Margin Comparison wo/riskband</v>
          </cell>
        </row>
        <row r="388">
          <cell r="X388" t="str">
            <v>Actual</v>
          </cell>
          <cell r="Y388" t="str">
            <v>Estimate</v>
          </cell>
          <cell r="Z388" t="str">
            <v>Difference</v>
          </cell>
          <cell r="AA388" t="str">
            <v>% Variation</v>
          </cell>
        </row>
        <row r="389">
          <cell r="W389" t="str">
            <v>Firm w/tran</v>
          </cell>
          <cell r="X389" t="e">
            <v>#DIV/0!</v>
          </cell>
          <cell r="Y389" t="e">
            <v>#DIV/0!</v>
          </cell>
          <cell r="Z389" t="e">
            <v>#DIV/0!</v>
          </cell>
          <cell r="AA389" t="e">
            <v>#DIV/0!</v>
          </cell>
        </row>
        <row r="390">
          <cell r="W390" t="str">
            <v>TC w/tran</v>
          </cell>
          <cell r="X390" t="e">
            <v>#DIV/0!</v>
          </cell>
          <cell r="Y390" t="e">
            <v>#DIV/0!</v>
          </cell>
          <cell r="Z390" t="e">
            <v>#DIV/0!</v>
          </cell>
          <cell r="AA390" t="e">
            <v>#DIV/0!</v>
          </cell>
        </row>
        <row r="391">
          <cell r="W391" t="str">
            <v>Interr w/tran/Other</v>
          </cell>
          <cell r="X391" t="e">
            <v>#DIV/0!</v>
          </cell>
          <cell r="Y391" t="e">
            <v>#DIV/0!</v>
          </cell>
          <cell r="Z391" t="e">
            <v>#DIV/0!</v>
          </cell>
          <cell r="AA391" t="e">
            <v>#DIV/0!</v>
          </cell>
        </row>
        <row r="392">
          <cell r="W392" t="str">
            <v>Total</v>
          </cell>
          <cell r="X392" t="e">
            <v>#DIV/0!</v>
          </cell>
          <cell r="Y392" t="e">
            <v>#DIV/0!</v>
          </cell>
          <cell r="Z392" t="e">
            <v>#DIV/0!</v>
          </cell>
          <cell r="AA392" t="e">
            <v>#DIV/0!</v>
          </cell>
        </row>
        <row r="394">
          <cell r="W394" t="str">
            <v>Note: Margins include Billed+Unbilled and Transportation</v>
          </cell>
          <cell r="AG394" t="str">
            <v>sep</v>
          </cell>
        </row>
        <row r="396">
          <cell r="W396" t="str">
            <v>MSV Sales and Margin Monthly Analysis</v>
          </cell>
          <cell r="AD396" t="str">
            <v>MSV Sales and Margin Monthly Analysis</v>
          </cell>
        </row>
        <row r="398">
          <cell r="W398" t="str">
            <v>For the Month Oct-02</v>
          </cell>
          <cell r="AD398" t="str">
            <v>For the Month Oct-02</v>
          </cell>
        </row>
        <row r="400">
          <cell r="X400" t="str">
            <v>Oct-02 Margin Summary w/riskband($000)</v>
          </cell>
          <cell r="AD400" t="str">
            <v>Breakdown of Margin Variation</v>
          </cell>
        </row>
        <row r="402">
          <cell r="X402" t="str">
            <v>Actual</v>
          </cell>
          <cell r="Y402" t="str">
            <v>Estimate</v>
          </cell>
          <cell r="Z402" t="str">
            <v>Difference</v>
          </cell>
          <cell r="AA402" t="str">
            <v>% Variation</v>
          </cell>
        </row>
        <row r="403">
          <cell r="W403" t="str">
            <v>Firm w/tran</v>
          </cell>
          <cell r="X403">
            <v>0</v>
          </cell>
          <cell r="Y403">
            <v>0</v>
          </cell>
          <cell r="Z403">
            <v>0</v>
          </cell>
          <cell r="AA403" t="e">
            <v>#DIV/0!</v>
          </cell>
          <cell r="AC403" t="str">
            <v>FIRM</v>
          </cell>
          <cell r="AD403" t="str">
            <v>Firm margin variation:</v>
          </cell>
          <cell r="AG403">
            <v>0</v>
          </cell>
        </row>
        <row r="404">
          <cell r="W404" t="str">
            <v>TC w/tran</v>
          </cell>
          <cell r="X404">
            <v>0</v>
          </cell>
          <cell r="Y404">
            <v>0</v>
          </cell>
          <cell r="Z404">
            <v>0</v>
          </cell>
          <cell r="AA404" t="e">
            <v>#DIV/0!</v>
          </cell>
        </row>
        <row r="405">
          <cell r="W405" t="str">
            <v>Interr w/tran/Other</v>
          </cell>
          <cell r="X405">
            <v>0</v>
          </cell>
          <cell r="Y405">
            <v>0</v>
          </cell>
          <cell r="Z405">
            <v>0</v>
          </cell>
          <cell r="AA405" t="e">
            <v>#DIV/0!</v>
          </cell>
          <cell r="AD405" t="str">
            <v>Component Variation:</v>
          </cell>
        </row>
        <row r="406">
          <cell r="W406" t="str">
            <v>Total Margin</v>
          </cell>
          <cell r="X406">
            <v>0</v>
          </cell>
          <cell r="Y406">
            <v>0</v>
          </cell>
          <cell r="Z406">
            <v>0</v>
          </cell>
          <cell r="AA406" t="e">
            <v>#DIV/0!</v>
          </cell>
          <cell r="AE406" t="str">
            <v>Volume</v>
          </cell>
          <cell r="AG406" t="e">
            <v>#DIV/0!</v>
          </cell>
        </row>
        <row r="407">
          <cell r="AE407" t="str">
            <v>Pricing</v>
          </cell>
          <cell r="AG407" t="e">
            <v>#DIV/0!</v>
          </cell>
        </row>
        <row r="408">
          <cell r="AE408" t="str">
            <v>Deadband</v>
          </cell>
          <cell r="AG408">
            <v>576</v>
          </cell>
        </row>
        <row r="409">
          <cell r="X409" t="str">
            <v>Oct-02 Margin Summary wo/riskband($000)</v>
          </cell>
          <cell r="AE409" t="str">
            <v>Total Firm Variation:</v>
          </cell>
          <cell r="AG409" t="e">
            <v>#DIV/0!</v>
          </cell>
        </row>
        <row r="411">
          <cell r="X411" t="str">
            <v>Actual</v>
          </cell>
          <cell r="Y411" t="str">
            <v>Estimate</v>
          </cell>
          <cell r="Z411" t="str">
            <v>Difference</v>
          </cell>
          <cell r="AA411" t="str">
            <v>% Variation</v>
          </cell>
          <cell r="AC411" t="str">
            <v>TC</v>
          </cell>
          <cell r="AD411" t="str">
            <v>TC margin variation:</v>
          </cell>
          <cell r="AG411">
            <v>0</v>
          </cell>
        </row>
        <row r="412">
          <cell r="W412" t="str">
            <v>Firm w/tran</v>
          </cell>
          <cell r="X412">
            <v>39567</v>
          </cell>
          <cell r="Y412">
            <v>0</v>
          </cell>
          <cell r="Z412">
            <v>39567</v>
          </cell>
          <cell r="AA412" t="e">
            <v>#DIV/0!</v>
          </cell>
        </row>
        <row r="413">
          <cell r="W413" t="str">
            <v>TC w/tran</v>
          </cell>
          <cell r="X413">
            <v>0</v>
          </cell>
          <cell r="Y413">
            <v>0</v>
          </cell>
          <cell r="Z413">
            <v>0</v>
          </cell>
          <cell r="AA413" t="e">
            <v>#DIV/0!</v>
          </cell>
          <cell r="AD413" t="str">
            <v>Component Variation:</v>
          </cell>
        </row>
        <row r="414">
          <cell r="W414" t="str">
            <v>Interr w/tran/Other</v>
          </cell>
          <cell r="X414">
            <v>0</v>
          </cell>
          <cell r="Y414">
            <v>0</v>
          </cell>
          <cell r="Z414">
            <v>0</v>
          </cell>
          <cell r="AA414" t="e">
            <v>#DIV/0!</v>
          </cell>
          <cell r="AE414" t="str">
            <v>Volume</v>
          </cell>
          <cell r="AG414" t="e">
            <v>#DIV/0!</v>
          </cell>
        </row>
        <row r="415">
          <cell r="W415" t="str">
            <v>Total Margin</v>
          </cell>
          <cell r="X415">
            <v>39567</v>
          </cell>
          <cell r="Y415">
            <v>0</v>
          </cell>
          <cell r="Z415">
            <v>39567</v>
          </cell>
          <cell r="AA415" t="e">
            <v>#DIV/0!</v>
          </cell>
          <cell r="AE415" t="str">
            <v>Pricing</v>
          </cell>
          <cell r="AG415" t="e">
            <v>#DIV/0!</v>
          </cell>
        </row>
        <row r="416">
          <cell r="AE416" t="str">
            <v>Total TC Variation:</v>
          </cell>
          <cell r="AG416" t="e">
            <v>#DIV/0!</v>
          </cell>
        </row>
        <row r="419">
          <cell r="X419" t="str">
            <v>Oct-02 Sales/Tran Summary wo/riskband (Mdt)</v>
          </cell>
          <cell r="AC419" t="str">
            <v>INTERR</v>
          </cell>
          <cell r="AD419" t="str">
            <v>Interr margin variation:</v>
          </cell>
          <cell r="AG419">
            <v>0</v>
          </cell>
        </row>
        <row r="421">
          <cell r="X421" t="str">
            <v>Actual</v>
          </cell>
          <cell r="Y421" t="str">
            <v>Estimate</v>
          </cell>
          <cell r="Z421" t="str">
            <v>Difference</v>
          </cell>
          <cell r="AA421" t="str">
            <v>% Variation</v>
          </cell>
          <cell r="AD421" t="str">
            <v>Component Variation:</v>
          </cell>
        </row>
        <row r="422">
          <cell r="W422" t="str">
            <v>Firm w/tran normalized</v>
          </cell>
          <cell r="X422">
            <v>0</v>
          </cell>
          <cell r="Y422">
            <v>0</v>
          </cell>
          <cell r="Z422">
            <v>0</v>
          </cell>
          <cell r="AA422" t="e">
            <v>#DIV/0!</v>
          </cell>
          <cell r="AE422" t="str">
            <v>Volume</v>
          </cell>
          <cell r="AG422" t="e">
            <v>#DIV/0!</v>
          </cell>
        </row>
        <row r="423">
          <cell r="W423" t="str">
            <v>TC w/tran</v>
          </cell>
          <cell r="X423">
            <v>0</v>
          </cell>
          <cell r="Y423">
            <v>0</v>
          </cell>
          <cell r="Z423">
            <v>0</v>
          </cell>
          <cell r="AA423" t="e">
            <v>#DIV/0!</v>
          </cell>
          <cell r="AE423" t="str">
            <v>Pricing</v>
          </cell>
          <cell r="AG423" t="e">
            <v>#DIV/0!</v>
          </cell>
        </row>
        <row r="424">
          <cell r="W424" t="str">
            <v>Interr w/tran/Other</v>
          </cell>
          <cell r="X424">
            <v>0</v>
          </cell>
          <cell r="Y424">
            <v>0</v>
          </cell>
          <cell r="Z424">
            <v>0</v>
          </cell>
          <cell r="AA424" t="e">
            <v>#DIV/0!</v>
          </cell>
          <cell r="AE424" t="str">
            <v>Total Interr Variation:</v>
          </cell>
          <cell r="AG424" t="e">
            <v>#DIV/0!</v>
          </cell>
        </row>
        <row r="425">
          <cell r="W425" t="str">
            <v>Total Sales/tran</v>
          </cell>
          <cell r="X425">
            <v>0</v>
          </cell>
          <cell r="Y425">
            <v>0</v>
          </cell>
          <cell r="Z425">
            <v>0</v>
          </cell>
          <cell r="AA425" t="e">
            <v>#DIV/0!</v>
          </cell>
        </row>
        <row r="427">
          <cell r="AC427" t="str">
            <v>Note: Margins include Billed+Unbilled and Transportation</v>
          </cell>
        </row>
        <row r="428">
          <cell r="X428" t="str">
            <v>Oct-02 Avg Unit Margin Comparison wo/riskband</v>
          </cell>
        </row>
        <row r="430">
          <cell r="X430" t="str">
            <v>Actual</v>
          </cell>
          <cell r="Y430" t="str">
            <v>Estimate</v>
          </cell>
          <cell r="Z430" t="str">
            <v>Difference</v>
          </cell>
          <cell r="AA430" t="str">
            <v>% Variation</v>
          </cell>
        </row>
        <row r="431">
          <cell r="W431" t="str">
            <v>Firm w/tran</v>
          </cell>
          <cell r="X431" t="e">
            <v>#DIV/0!</v>
          </cell>
          <cell r="Y431" t="e">
            <v>#DIV/0!</v>
          </cell>
          <cell r="Z431" t="e">
            <v>#DIV/0!</v>
          </cell>
          <cell r="AA431" t="e">
            <v>#DIV/0!</v>
          </cell>
        </row>
        <row r="432">
          <cell r="W432" t="str">
            <v>TC w/tran</v>
          </cell>
          <cell r="X432" t="e">
            <v>#DIV/0!</v>
          </cell>
          <cell r="Y432" t="e">
            <v>#DIV/0!</v>
          </cell>
          <cell r="Z432" t="e">
            <v>#DIV/0!</v>
          </cell>
          <cell r="AA432" t="e">
            <v>#DIV/0!</v>
          </cell>
        </row>
        <row r="433">
          <cell r="W433" t="str">
            <v>Interr w/tran/Other</v>
          </cell>
          <cell r="X433" t="e">
            <v>#DIV/0!</v>
          </cell>
          <cell r="Y433" t="e">
            <v>#DIV/0!</v>
          </cell>
          <cell r="Z433" t="e">
            <v>#DIV/0!</v>
          </cell>
          <cell r="AA433" t="e">
            <v>#DIV/0!</v>
          </cell>
        </row>
        <row r="434">
          <cell r="W434" t="str">
            <v>Total</v>
          </cell>
          <cell r="X434" t="e">
            <v>#DIV/0!</v>
          </cell>
          <cell r="Y434" t="e">
            <v>#DIV/0!</v>
          </cell>
          <cell r="Z434" t="e">
            <v>#DIV/0!</v>
          </cell>
          <cell r="AA434" t="e">
            <v>#DIV/0!</v>
          </cell>
        </row>
        <row r="436">
          <cell r="W436" t="str">
            <v>Note: Margins include Billed+Unbilled and Transportation</v>
          </cell>
          <cell r="AG436" t="str">
            <v>"Oct"</v>
          </cell>
        </row>
        <row r="438">
          <cell r="W438" t="str">
            <v>MSV Sales and Margin Monthly Analysis</v>
          </cell>
          <cell r="AD438" t="str">
            <v>MSV Sales and Margin Monthly Analysis</v>
          </cell>
        </row>
        <row r="440">
          <cell r="W440" t="str">
            <v>For the Month Nov-02</v>
          </cell>
          <cell r="AD440" t="str">
            <v>For the Month Nov-02</v>
          </cell>
        </row>
        <row r="442">
          <cell r="X442" t="str">
            <v>Nov-02 Margin Summary w/riskband($000)</v>
          </cell>
          <cell r="AD442" t="str">
            <v>Breakdown of Margin Variation</v>
          </cell>
        </row>
        <row r="444">
          <cell r="X444" t="str">
            <v>Actual</v>
          </cell>
          <cell r="Y444" t="str">
            <v>Estimate</v>
          </cell>
          <cell r="Z444" t="str">
            <v>Difference</v>
          </cell>
          <cell r="AA444" t="str">
            <v>% Variation</v>
          </cell>
        </row>
        <row r="445">
          <cell r="W445" t="str">
            <v>Firm w/tran</v>
          </cell>
          <cell r="X445">
            <v>0</v>
          </cell>
          <cell r="Y445">
            <v>0</v>
          </cell>
          <cell r="Z445">
            <v>0</v>
          </cell>
          <cell r="AA445" t="e">
            <v>#DIV/0!</v>
          </cell>
          <cell r="AC445" t="str">
            <v>FIRM</v>
          </cell>
          <cell r="AD445" t="str">
            <v>Firm margin variation:</v>
          </cell>
          <cell r="AG445">
            <v>0</v>
          </cell>
        </row>
        <row r="446">
          <cell r="W446" t="str">
            <v>TC w/tran</v>
          </cell>
          <cell r="X446">
            <v>0</v>
          </cell>
          <cell r="Y446">
            <v>0</v>
          </cell>
          <cell r="Z446">
            <v>0</v>
          </cell>
          <cell r="AA446" t="e">
            <v>#DIV/0!</v>
          </cell>
        </row>
        <row r="447">
          <cell r="W447" t="str">
            <v>Interr w/tran/Other</v>
          </cell>
          <cell r="X447">
            <v>0</v>
          </cell>
          <cell r="Y447">
            <v>0</v>
          </cell>
          <cell r="Z447">
            <v>0</v>
          </cell>
          <cell r="AA447" t="e">
            <v>#DIV/0!</v>
          </cell>
          <cell r="AD447" t="str">
            <v>Component Variation:</v>
          </cell>
        </row>
        <row r="448">
          <cell r="W448" t="str">
            <v>Total Margin</v>
          </cell>
          <cell r="X448">
            <v>0</v>
          </cell>
          <cell r="Y448">
            <v>0</v>
          </cell>
          <cell r="Z448">
            <v>0</v>
          </cell>
          <cell r="AA448" t="e">
            <v>#DIV/0!</v>
          </cell>
          <cell r="AE448" t="str">
            <v>Volume</v>
          </cell>
          <cell r="AG448" t="e">
            <v>#DIV/0!</v>
          </cell>
        </row>
        <row r="449">
          <cell r="AE449" t="str">
            <v>Pricing</v>
          </cell>
          <cell r="AG449" t="e">
            <v>#DIV/0!</v>
          </cell>
        </row>
        <row r="450">
          <cell r="AE450" t="str">
            <v>Deadband</v>
          </cell>
          <cell r="AG450">
            <v>243</v>
          </cell>
        </row>
        <row r="451">
          <cell r="X451" t="str">
            <v>Nov-02 Margin Summary wo/riskband($000)</v>
          </cell>
          <cell r="AE451" t="str">
            <v>Total Firm Variation:</v>
          </cell>
          <cell r="AG451" t="e">
            <v>#DIV/0!</v>
          </cell>
        </row>
        <row r="453">
          <cell r="X453" t="str">
            <v>Actual</v>
          </cell>
          <cell r="Y453" t="str">
            <v>Estimate</v>
          </cell>
          <cell r="Z453" t="str">
            <v>Difference</v>
          </cell>
          <cell r="AA453" t="str">
            <v>% Variation</v>
          </cell>
          <cell r="AC453" t="str">
            <v>TC</v>
          </cell>
          <cell r="AD453" t="str">
            <v>TC margin variation:</v>
          </cell>
          <cell r="AG453">
            <v>0</v>
          </cell>
        </row>
        <row r="454">
          <cell r="W454" t="str">
            <v>Firm w/tran</v>
          </cell>
          <cell r="X454">
            <v>51537</v>
          </cell>
          <cell r="Y454">
            <v>0</v>
          </cell>
          <cell r="Z454">
            <v>51537</v>
          </cell>
          <cell r="AA454" t="e">
            <v>#DIV/0!</v>
          </cell>
        </row>
        <row r="455">
          <cell r="W455" t="str">
            <v>TC w/tran</v>
          </cell>
          <cell r="X455">
            <v>0</v>
          </cell>
          <cell r="Y455">
            <v>0</v>
          </cell>
          <cell r="Z455">
            <v>0</v>
          </cell>
          <cell r="AA455" t="e">
            <v>#DIV/0!</v>
          </cell>
          <cell r="AD455" t="str">
            <v>Component Variation:</v>
          </cell>
        </row>
        <row r="456">
          <cell r="W456" t="str">
            <v>Interr w/tran/Other</v>
          </cell>
          <cell r="X456">
            <v>0</v>
          </cell>
          <cell r="Y456">
            <v>0</v>
          </cell>
          <cell r="Z456">
            <v>0</v>
          </cell>
          <cell r="AA456" t="e">
            <v>#DIV/0!</v>
          </cell>
          <cell r="AE456" t="str">
            <v>Volume</v>
          </cell>
          <cell r="AG456" t="e">
            <v>#DIV/0!</v>
          </cell>
        </row>
        <row r="457">
          <cell r="W457" t="str">
            <v>Total Margin</v>
          </cell>
          <cell r="X457">
            <v>51537</v>
          </cell>
          <cell r="Y457">
            <v>0</v>
          </cell>
          <cell r="Z457">
            <v>51537</v>
          </cell>
          <cell r="AA457" t="e">
            <v>#DIV/0!</v>
          </cell>
          <cell r="AE457" t="str">
            <v>Pricing</v>
          </cell>
          <cell r="AG457" t="e">
            <v>#DIV/0!</v>
          </cell>
        </row>
        <row r="458">
          <cell r="AE458" t="str">
            <v>Total TC Variation:</v>
          </cell>
          <cell r="AG458" t="e">
            <v>#DIV/0!</v>
          </cell>
        </row>
        <row r="461">
          <cell r="X461" t="str">
            <v>Nov-02 Sales/Tran Summary wo/riskband (Mdt)</v>
          </cell>
          <cell r="AC461" t="str">
            <v>INTERR</v>
          </cell>
          <cell r="AD461" t="str">
            <v>Interr margin variation:</v>
          </cell>
          <cell r="AG461">
            <v>0</v>
          </cell>
        </row>
        <row r="463">
          <cell r="X463" t="str">
            <v>Actual</v>
          </cell>
          <cell r="Y463" t="str">
            <v>Estimate</v>
          </cell>
          <cell r="Z463" t="str">
            <v>Difference</v>
          </cell>
          <cell r="AA463" t="str">
            <v>% Variation</v>
          </cell>
          <cell r="AD463" t="str">
            <v>Component Variation:</v>
          </cell>
        </row>
        <row r="464">
          <cell r="W464" t="str">
            <v>Firm w/tran normalized</v>
          </cell>
          <cell r="X464">
            <v>0</v>
          </cell>
          <cell r="Y464">
            <v>0</v>
          </cell>
          <cell r="Z464">
            <v>0</v>
          </cell>
          <cell r="AA464" t="e">
            <v>#DIV/0!</v>
          </cell>
          <cell r="AE464" t="str">
            <v>Volume</v>
          </cell>
          <cell r="AG464" t="e">
            <v>#DIV/0!</v>
          </cell>
        </row>
        <row r="465">
          <cell r="W465" t="str">
            <v>TC w/tran</v>
          </cell>
          <cell r="X465">
            <v>0</v>
          </cell>
          <cell r="Y465">
            <v>0</v>
          </cell>
          <cell r="Z465">
            <v>0</v>
          </cell>
          <cell r="AA465" t="e">
            <v>#DIV/0!</v>
          </cell>
          <cell r="AE465" t="str">
            <v>Pricing</v>
          </cell>
          <cell r="AG465" t="e">
            <v>#DIV/0!</v>
          </cell>
        </row>
        <row r="466">
          <cell r="W466" t="str">
            <v>Interr w/tran/Other</v>
          </cell>
          <cell r="X466">
            <v>0</v>
          </cell>
          <cell r="Y466">
            <v>0</v>
          </cell>
          <cell r="Z466">
            <v>0</v>
          </cell>
          <cell r="AA466" t="e">
            <v>#DIV/0!</v>
          </cell>
          <cell r="AE466" t="str">
            <v>Total Interr Variation:</v>
          </cell>
          <cell r="AG466" t="e">
            <v>#DIV/0!</v>
          </cell>
        </row>
        <row r="467">
          <cell r="W467" t="str">
            <v>Total Sales/tran</v>
          </cell>
          <cell r="X467">
            <v>0</v>
          </cell>
          <cell r="Y467">
            <v>0</v>
          </cell>
          <cell r="Z467">
            <v>0</v>
          </cell>
          <cell r="AA467" t="e">
            <v>#DIV/0!</v>
          </cell>
        </row>
        <row r="469">
          <cell r="AC469" t="str">
            <v>Note: Margins include Billed+Unbilled and Transportation</v>
          </cell>
        </row>
        <row r="470">
          <cell r="X470" t="str">
            <v>Nov-02 Avg Unit Margin Comparison wo/riskband</v>
          </cell>
        </row>
        <row r="472">
          <cell r="X472" t="str">
            <v>Actual</v>
          </cell>
          <cell r="Y472" t="str">
            <v>Estimate</v>
          </cell>
          <cell r="Z472" t="str">
            <v>Difference</v>
          </cell>
          <cell r="AA472" t="str">
            <v>% Variation</v>
          </cell>
        </row>
        <row r="473">
          <cell r="W473" t="str">
            <v>Firm w/tran</v>
          </cell>
          <cell r="X473" t="e">
            <v>#DIV/0!</v>
          </cell>
          <cell r="Y473" t="e">
            <v>#DIV/0!</v>
          </cell>
          <cell r="Z473" t="e">
            <v>#DIV/0!</v>
          </cell>
          <cell r="AA473" t="e">
            <v>#DIV/0!</v>
          </cell>
        </row>
        <row r="474">
          <cell r="W474" t="str">
            <v>TC w/tran</v>
          </cell>
          <cell r="X474" t="e">
            <v>#DIV/0!</v>
          </cell>
          <cell r="Y474" t="e">
            <v>#DIV/0!</v>
          </cell>
          <cell r="Z474" t="e">
            <v>#DIV/0!</v>
          </cell>
          <cell r="AA474" t="e">
            <v>#DIV/0!</v>
          </cell>
        </row>
        <row r="475">
          <cell r="W475" t="str">
            <v>Interr w/tran/Other</v>
          </cell>
          <cell r="X475" t="e">
            <v>#DIV/0!</v>
          </cell>
          <cell r="Y475" t="e">
            <v>#DIV/0!</v>
          </cell>
          <cell r="Z475" t="e">
            <v>#DIV/0!</v>
          </cell>
          <cell r="AA475" t="e">
            <v>#DIV/0!</v>
          </cell>
        </row>
        <row r="476">
          <cell r="W476" t="str">
            <v>Total</v>
          </cell>
          <cell r="X476" t="e">
            <v>#DIV/0!</v>
          </cell>
          <cell r="Y476" t="e">
            <v>#DIV/0!</v>
          </cell>
          <cell r="Z476" t="e">
            <v>#DIV/0!</v>
          </cell>
          <cell r="AA476" t="e">
            <v>#DIV/0!</v>
          </cell>
        </row>
        <row r="478">
          <cell r="W478" t="str">
            <v>Note: Margins include Billed+Unbilled and Transportation</v>
          </cell>
          <cell r="AG478" t="str">
            <v>"nov"</v>
          </cell>
        </row>
        <row r="480">
          <cell r="W480" t="str">
            <v>MSV Sales and Margin Monthly Analysis</v>
          </cell>
          <cell r="AD480" t="str">
            <v>MSV Sales and Margin Monthly Analysis</v>
          </cell>
        </row>
        <row r="482">
          <cell r="W482" t="str">
            <v>For the Month Dec-02</v>
          </cell>
          <cell r="AD482" t="str">
            <v>For the Month Dec-02</v>
          </cell>
        </row>
        <row r="484">
          <cell r="X484" t="str">
            <v>Dec-02 Margin Summary w/riskband($000)</v>
          </cell>
          <cell r="AD484" t="str">
            <v>Breakdown of Margin Variation</v>
          </cell>
        </row>
        <row r="486">
          <cell r="X486" t="str">
            <v>Actual</v>
          </cell>
          <cell r="Y486" t="str">
            <v>Estimate</v>
          </cell>
          <cell r="Z486" t="str">
            <v>Difference</v>
          </cell>
          <cell r="AA486" t="str">
            <v>% Variation</v>
          </cell>
        </row>
        <row r="487">
          <cell r="W487" t="str">
            <v>Firm w/tran</v>
          </cell>
          <cell r="X487">
            <v>0</v>
          </cell>
          <cell r="Y487">
            <v>0</v>
          </cell>
          <cell r="Z487">
            <v>0</v>
          </cell>
          <cell r="AA487" t="e">
            <v>#DIV/0!</v>
          </cell>
          <cell r="AC487" t="str">
            <v>FIRM</v>
          </cell>
          <cell r="AD487" t="str">
            <v>Firm margin variation:</v>
          </cell>
          <cell r="AG487">
            <v>0</v>
          </cell>
        </row>
        <row r="488">
          <cell r="W488" t="str">
            <v>TC w/tran</v>
          </cell>
          <cell r="X488">
            <v>0</v>
          </cell>
          <cell r="Y488">
            <v>0</v>
          </cell>
          <cell r="Z488">
            <v>0</v>
          </cell>
          <cell r="AA488" t="e">
            <v>#DIV/0!</v>
          </cell>
        </row>
        <row r="489">
          <cell r="W489" t="str">
            <v>Interr w/tran/Other</v>
          </cell>
          <cell r="X489">
            <v>0</v>
          </cell>
          <cell r="Y489">
            <v>0</v>
          </cell>
          <cell r="Z489">
            <v>0</v>
          </cell>
          <cell r="AA489" t="e">
            <v>#DIV/0!</v>
          </cell>
          <cell r="AD489" t="str">
            <v>Component Variation:</v>
          </cell>
        </row>
        <row r="490">
          <cell r="W490" t="str">
            <v>Total Margin</v>
          </cell>
          <cell r="X490">
            <v>0</v>
          </cell>
          <cell r="Y490">
            <v>0</v>
          </cell>
          <cell r="Z490">
            <v>0</v>
          </cell>
          <cell r="AA490" t="e">
            <v>#DIV/0!</v>
          </cell>
          <cell r="AE490" t="str">
            <v>Volume</v>
          </cell>
          <cell r="AG490" t="e">
            <v>#DIV/0!</v>
          </cell>
        </row>
        <row r="491">
          <cell r="AE491" t="str">
            <v>Pricing</v>
          </cell>
          <cell r="AG491" t="e">
            <v>#DIV/0!</v>
          </cell>
        </row>
        <row r="492">
          <cell r="AE492" t="str">
            <v>Deadband</v>
          </cell>
          <cell r="AG492">
            <v>133</v>
          </cell>
        </row>
        <row r="493">
          <cell r="X493" t="str">
            <v>Dec-02 Margin Summary wo/riskband($000)</v>
          </cell>
          <cell r="AE493" t="str">
            <v>Total Firm Variation:</v>
          </cell>
          <cell r="AG493" t="e">
            <v>#DIV/0!</v>
          </cell>
        </row>
        <row r="495">
          <cell r="X495" t="str">
            <v>Actual</v>
          </cell>
          <cell r="Y495" t="str">
            <v>Estimate</v>
          </cell>
          <cell r="Z495" t="str">
            <v>Difference</v>
          </cell>
          <cell r="AA495" t="str">
            <v>% Variation</v>
          </cell>
          <cell r="AC495" t="str">
            <v>TC</v>
          </cell>
          <cell r="AD495" t="str">
            <v>TC margin variation:</v>
          </cell>
          <cell r="AG495">
            <v>0</v>
          </cell>
        </row>
        <row r="496">
          <cell r="W496" t="str">
            <v>Firm w/tran</v>
          </cell>
          <cell r="X496">
            <v>72177</v>
          </cell>
          <cell r="Y496">
            <v>0</v>
          </cell>
          <cell r="Z496">
            <v>72177</v>
          </cell>
          <cell r="AA496" t="e">
            <v>#DIV/0!</v>
          </cell>
        </row>
        <row r="497">
          <cell r="W497" t="str">
            <v>TC w/tran</v>
          </cell>
          <cell r="X497">
            <v>0</v>
          </cell>
          <cell r="Y497">
            <v>0</v>
          </cell>
          <cell r="Z497">
            <v>0</v>
          </cell>
          <cell r="AA497" t="e">
            <v>#DIV/0!</v>
          </cell>
          <cell r="AD497" t="str">
            <v>Component Variation:</v>
          </cell>
        </row>
        <row r="498">
          <cell r="W498" t="str">
            <v>Interr w/tran/Other</v>
          </cell>
          <cell r="X498">
            <v>0</v>
          </cell>
          <cell r="Y498">
            <v>0</v>
          </cell>
          <cell r="Z498">
            <v>0</v>
          </cell>
          <cell r="AA498" t="e">
            <v>#DIV/0!</v>
          </cell>
          <cell r="AE498" t="str">
            <v>Volume</v>
          </cell>
          <cell r="AG498" t="e">
            <v>#DIV/0!</v>
          </cell>
        </row>
        <row r="499">
          <cell r="W499" t="str">
            <v>Total Margin</v>
          </cell>
          <cell r="X499">
            <v>72177</v>
          </cell>
          <cell r="Y499">
            <v>0</v>
          </cell>
          <cell r="Z499">
            <v>72177</v>
          </cell>
          <cell r="AA499" t="e">
            <v>#DIV/0!</v>
          </cell>
          <cell r="AE499" t="str">
            <v>Pricing</v>
          </cell>
          <cell r="AG499" t="e">
            <v>#DIV/0!</v>
          </cell>
        </row>
        <row r="500">
          <cell r="AE500" t="str">
            <v>Total TC Variation:</v>
          </cell>
          <cell r="AG500" t="e">
            <v>#DIV/0!</v>
          </cell>
        </row>
        <row r="503">
          <cell r="X503" t="str">
            <v>Dec-02 Sales/Tran Summary wo/riskband (Mdt)</v>
          </cell>
          <cell r="AC503" t="str">
            <v>INTERR</v>
          </cell>
          <cell r="AD503" t="str">
            <v>Interr margin variation:</v>
          </cell>
          <cell r="AG503">
            <v>0</v>
          </cell>
        </row>
        <row r="505">
          <cell r="X505" t="str">
            <v>Actual</v>
          </cell>
          <cell r="Y505" t="str">
            <v>Estimate</v>
          </cell>
          <cell r="Z505" t="str">
            <v>Difference</v>
          </cell>
          <cell r="AA505" t="str">
            <v>% Variation</v>
          </cell>
          <cell r="AD505" t="str">
            <v>Component Variation:</v>
          </cell>
        </row>
        <row r="506">
          <cell r="W506" t="str">
            <v>Firm w/tran normalized</v>
          </cell>
          <cell r="X506">
            <v>0</v>
          </cell>
          <cell r="Y506">
            <v>0</v>
          </cell>
          <cell r="Z506">
            <v>0</v>
          </cell>
          <cell r="AA506" t="e">
            <v>#DIV/0!</v>
          </cell>
          <cell r="AE506" t="str">
            <v>Volume</v>
          </cell>
          <cell r="AG506" t="e">
            <v>#DIV/0!</v>
          </cell>
        </row>
        <row r="507">
          <cell r="W507" t="str">
            <v>TC w/tran</v>
          </cell>
          <cell r="X507">
            <v>0</v>
          </cell>
          <cell r="Y507">
            <v>0</v>
          </cell>
          <cell r="Z507">
            <v>0</v>
          </cell>
          <cell r="AA507" t="e">
            <v>#DIV/0!</v>
          </cell>
          <cell r="AE507" t="str">
            <v>Pricing</v>
          </cell>
          <cell r="AG507" t="e">
            <v>#DIV/0!</v>
          </cell>
        </row>
        <row r="508">
          <cell r="W508" t="str">
            <v>Interr w/tran/Other</v>
          </cell>
          <cell r="X508">
            <v>0</v>
          </cell>
          <cell r="Y508">
            <v>0</v>
          </cell>
          <cell r="Z508">
            <v>0</v>
          </cell>
          <cell r="AA508" t="e">
            <v>#DIV/0!</v>
          </cell>
          <cell r="AE508" t="str">
            <v>Total Interr Variation:</v>
          </cell>
          <cell r="AG508" t="e">
            <v>#DIV/0!</v>
          </cell>
        </row>
        <row r="509">
          <cell r="W509" t="str">
            <v>Total Sales/tran</v>
          </cell>
          <cell r="X509">
            <v>0</v>
          </cell>
          <cell r="Y509">
            <v>0</v>
          </cell>
          <cell r="Z509">
            <v>0</v>
          </cell>
          <cell r="AA509" t="e">
            <v>#DIV/0!</v>
          </cell>
        </row>
        <row r="511">
          <cell r="AC511" t="str">
            <v>Note: Margins include Billed+Unbilled and Transportation</v>
          </cell>
        </row>
        <row r="512">
          <cell r="X512" t="str">
            <v>Dec-02 Avg Unit Margin Comparison wo/riskband</v>
          </cell>
        </row>
        <row r="514">
          <cell r="X514" t="str">
            <v>Actual</v>
          </cell>
          <cell r="Y514" t="str">
            <v>Estimate</v>
          </cell>
          <cell r="Z514" t="str">
            <v>Difference</v>
          </cell>
          <cell r="AA514" t="str">
            <v>% Variation</v>
          </cell>
        </row>
        <row r="515">
          <cell r="W515" t="str">
            <v>Firm w/tran</v>
          </cell>
          <cell r="X515" t="e">
            <v>#DIV/0!</v>
          </cell>
          <cell r="Y515" t="e">
            <v>#DIV/0!</v>
          </cell>
          <cell r="Z515" t="e">
            <v>#DIV/0!</v>
          </cell>
          <cell r="AA515" t="e">
            <v>#DIV/0!</v>
          </cell>
        </row>
        <row r="516">
          <cell r="W516" t="str">
            <v>TC w/tran</v>
          </cell>
          <cell r="X516" t="e">
            <v>#DIV/0!</v>
          </cell>
          <cell r="Y516" t="e">
            <v>#DIV/0!</v>
          </cell>
          <cell r="Z516" t="e">
            <v>#DIV/0!</v>
          </cell>
          <cell r="AA516" t="e">
            <v>#DIV/0!</v>
          </cell>
        </row>
        <row r="517">
          <cell r="W517" t="str">
            <v>Interr w/tran/Other</v>
          </cell>
          <cell r="X517" t="e">
            <v>#DIV/0!</v>
          </cell>
          <cell r="Y517" t="e">
            <v>#DIV/0!</v>
          </cell>
          <cell r="Z517" t="e">
            <v>#DIV/0!</v>
          </cell>
          <cell r="AA517" t="e">
            <v>#DIV/0!</v>
          </cell>
        </row>
        <row r="518">
          <cell r="W518" t="str">
            <v>Total</v>
          </cell>
          <cell r="X518" t="e">
            <v>#DIV/0!</v>
          </cell>
          <cell r="Y518" t="e">
            <v>#DIV/0!</v>
          </cell>
          <cell r="Z518" t="e">
            <v>#DIV/0!</v>
          </cell>
          <cell r="AA518" t="e">
            <v>#DIV/0!</v>
          </cell>
        </row>
        <row r="520">
          <cell r="W520" t="str">
            <v>Note: Margins include Billed+Unbilled and Transportation</v>
          </cell>
          <cell r="AG520" t="str">
            <v>dec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">
          <cell r="P4" t="str">
            <v>Not in Use</v>
          </cell>
        </row>
        <row r="6">
          <cell r="P6" t="str">
            <v>Marketing Services</v>
          </cell>
        </row>
        <row r="10">
          <cell r="D10" t="str">
            <v>($000)</v>
          </cell>
        </row>
        <row r="15">
          <cell r="E15" t="str">
            <v>KeySpan Energy Delivery YEP Margins (Combined) ($000)</v>
          </cell>
        </row>
        <row r="17">
          <cell r="G17" t="str">
            <v>YEP</v>
          </cell>
          <cell r="H17" t="str">
            <v>Forecast</v>
          </cell>
          <cell r="I17" t="str">
            <v>Difference</v>
          </cell>
          <cell r="J17" t="str">
            <v>% Difference</v>
          </cell>
        </row>
        <row r="18">
          <cell r="E18" t="str">
            <v>Firm</v>
          </cell>
          <cell r="G18">
            <v>947449.98100000003</v>
          </cell>
          <cell r="H18">
            <v>935676.85800000001</v>
          </cell>
          <cell r="I18">
            <v>11773.123000000021</v>
          </cell>
          <cell r="J18">
            <v>1.2582466798596424E-2</v>
          </cell>
        </row>
        <row r="19">
          <cell r="E19" t="str">
            <v>TC</v>
          </cell>
          <cell r="G19">
            <v>76589.631999999983</v>
          </cell>
          <cell r="H19">
            <v>69599.467999999993</v>
          </cell>
          <cell r="I19">
            <v>6990.1639999999898</v>
          </cell>
          <cell r="J19">
            <v>0.10043415849098143</v>
          </cell>
        </row>
        <row r="20">
          <cell r="E20" t="str">
            <v>Interruptible</v>
          </cell>
          <cell r="G20">
            <v>11636.258</v>
          </cell>
          <cell r="H20">
            <v>12799.819</v>
          </cell>
          <cell r="I20">
            <v>-1163.5609999999997</v>
          </cell>
          <cell r="J20">
            <v>-9.0904488571283679E-2</v>
          </cell>
        </row>
        <row r="21">
          <cell r="E21" t="str">
            <v>Coral</v>
          </cell>
          <cell r="G21">
            <v>4079.2021100000002</v>
          </cell>
          <cell r="H21">
            <v>3613</v>
          </cell>
          <cell r="I21">
            <v>466.20211000000018</v>
          </cell>
          <cell r="J21">
            <v>0.12903462773318577</v>
          </cell>
        </row>
        <row r="22">
          <cell r="E22" t="str">
            <v>Other</v>
          </cell>
          <cell r="G22">
            <v>42629.539380000002</v>
          </cell>
          <cell r="H22">
            <v>38541</v>
          </cell>
          <cell r="I22">
            <v>4088.539380000002</v>
          </cell>
          <cell r="J22">
            <v>0.10608285669806186</v>
          </cell>
        </row>
        <row r="23">
          <cell r="E23" t="str">
            <v>L&amp;U Incentives</v>
          </cell>
          <cell r="G23">
            <v>0</v>
          </cell>
          <cell r="H23">
            <v>0</v>
          </cell>
          <cell r="I23">
            <v>0</v>
          </cell>
          <cell r="J23" t="e">
            <v>#DIV/0!</v>
          </cell>
        </row>
        <row r="24">
          <cell r="E24" t="str">
            <v>Property Tax</v>
          </cell>
          <cell r="G24">
            <v>39002.282999999996</v>
          </cell>
          <cell r="H24">
            <v>37624</v>
          </cell>
          <cell r="I24">
            <v>1378.2829999999958</v>
          </cell>
          <cell r="J24">
            <v>3.6633079948968632E-2</v>
          </cell>
        </row>
        <row r="25">
          <cell r="E25" t="str">
            <v>Regulatory Tax</v>
          </cell>
          <cell r="G25">
            <v>20009.19543</v>
          </cell>
          <cell r="H25">
            <v>16578</v>
          </cell>
          <cell r="I25">
            <v>3431.1954299999998</v>
          </cell>
          <cell r="J25">
            <v>0.20697282120883095</v>
          </cell>
        </row>
        <row r="26">
          <cell r="E26" t="str">
            <v>Earnings Adjustment</v>
          </cell>
          <cell r="G26">
            <v>0</v>
          </cell>
          <cell r="H26">
            <v>0</v>
          </cell>
          <cell r="I26">
            <v>0</v>
          </cell>
          <cell r="J26" t="e">
            <v>#DIV/0!</v>
          </cell>
        </row>
        <row r="27">
          <cell r="E27" t="str">
            <v>Total</v>
          </cell>
          <cell r="G27">
            <v>1141396.0909200001</v>
          </cell>
          <cell r="H27">
            <v>1114432.145</v>
          </cell>
          <cell r="I27">
            <v>26963.945920000006</v>
          </cell>
          <cell r="J27">
            <v>2.4195233456766455E-2</v>
          </cell>
        </row>
        <row r="51">
          <cell r="C51" t="str">
            <v>New York YEP Margins ($000)</v>
          </cell>
          <cell r="K51" t="str">
            <v>Long Island YEP Margins ($000)</v>
          </cell>
        </row>
        <row r="52">
          <cell r="C52" t="str">
            <v>YEP</v>
          </cell>
          <cell r="D52" t="str">
            <v>Forecast</v>
          </cell>
          <cell r="E52" t="str">
            <v>Difference</v>
          </cell>
          <cell r="F52" t="str">
            <v>% Difference</v>
          </cell>
          <cell r="K52" t="str">
            <v>YEP</v>
          </cell>
          <cell r="L52" t="str">
            <v>Forecast</v>
          </cell>
          <cell r="M52" t="str">
            <v>Difference</v>
          </cell>
          <cell r="N52" t="str">
            <v>% Difference</v>
          </cell>
        </row>
        <row r="53">
          <cell r="B53" t="str">
            <v>Firm</v>
          </cell>
          <cell r="C53">
            <v>577723.90800000005</v>
          </cell>
          <cell r="D53">
            <v>569412.85800000001</v>
          </cell>
          <cell r="E53">
            <v>8311.0500000000466</v>
          </cell>
          <cell r="F53">
            <v>1.4595824248141665E-2</v>
          </cell>
          <cell r="J53" t="str">
            <v>Firm</v>
          </cell>
          <cell r="K53">
            <v>369726.07299999997</v>
          </cell>
          <cell r="L53">
            <v>366264</v>
          </cell>
          <cell r="M53">
            <v>3462.0729999999749</v>
          </cell>
          <cell r="N53">
            <v>9.4523977240459755E-3</v>
          </cell>
        </row>
        <row r="54">
          <cell r="B54" t="str">
            <v>TC</v>
          </cell>
          <cell r="C54">
            <v>72472.631999999983</v>
          </cell>
          <cell r="D54">
            <v>66053.467999999993</v>
          </cell>
          <cell r="E54">
            <v>6419.1639999999898</v>
          </cell>
          <cell r="F54">
            <v>9.71813319476275E-2</v>
          </cell>
          <cell r="J54" t="str">
            <v>TC</v>
          </cell>
          <cell r="K54">
            <v>4117</v>
          </cell>
          <cell r="L54">
            <v>3546</v>
          </cell>
          <cell r="M54">
            <v>571</v>
          </cell>
          <cell r="N54">
            <v>0.16102650874224478</v>
          </cell>
        </row>
        <row r="55">
          <cell r="B55" t="str">
            <v>Interruptible</v>
          </cell>
          <cell r="C55">
            <v>11636.258</v>
          </cell>
          <cell r="D55">
            <v>12799.819</v>
          </cell>
          <cell r="E55">
            <v>-1163.5609999999997</v>
          </cell>
          <cell r="F55">
            <v>-9.0904488571283679E-2</v>
          </cell>
          <cell r="J55" t="str">
            <v>Other*</v>
          </cell>
          <cell r="K55">
            <v>25964</v>
          </cell>
          <cell r="L55">
            <v>22817</v>
          </cell>
          <cell r="M55">
            <v>3147</v>
          </cell>
          <cell r="N55">
            <v>0.13792347810842792</v>
          </cell>
        </row>
        <row r="56">
          <cell r="B56" t="str">
            <v>Coral</v>
          </cell>
          <cell r="C56">
            <v>4079.2021100000002</v>
          </cell>
          <cell r="D56">
            <v>3613</v>
          </cell>
          <cell r="E56">
            <v>466.20211000000018</v>
          </cell>
          <cell r="F56">
            <v>0.12903462773318577</v>
          </cell>
          <cell r="J56" t="str">
            <v>Property Tax</v>
          </cell>
          <cell r="K56">
            <v>39002.282999999996</v>
          </cell>
          <cell r="L56">
            <v>37624</v>
          </cell>
          <cell r="M56">
            <v>1378.2829999999958</v>
          </cell>
          <cell r="N56">
            <v>3.6633079948968632E-2</v>
          </cell>
        </row>
        <row r="57">
          <cell r="B57" t="str">
            <v>UFG Incentive</v>
          </cell>
          <cell r="C57">
            <v>0</v>
          </cell>
          <cell r="D57">
            <v>0</v>
          </cell>
          <cell r="E57">
            <v>0</v>
          </cell>
          <cell r="F57" t="e">
            <v>#DIV/0!</v>
          </cell>
          <cell r="J57" t="str">
            <v>L&amp;U Incentive</v>
          </cell>
          <cell r="K57">
            <v>0</v>
          </cell>
          <cell r="L57">
            <v>0</v>
          </cell>
          <cell r="M57">
            <v>0</v>
          </cell>
          <cell r="N57" t="e">
            <v>#DIV/0!</v>
          </cell>
        </row>
        <row r="58">
          <cell r="B58" t="str">
            <v>Other Revenues*</v>
          </cell>
          <cell r="C58">
            <v>16665.539380000002</v>
          </cell>
          <cell r="D58">
            <v>15724</v>
          </cell>
          <cell r="E58">
            <v>941.53938000000198</v>
          </cell>
          <cell r="F58">
            <v>5.9879126176545533E-2</v>
          </cell>
          <cell r="J58" t="str">
            <v>Regulatory Tax</v>
          </cell>
          <cell r="K58">
            <v>6948.9269999999997</v>
          </cell>
          <cell r="L58">
            <v>6214</v>
          </cell>
          <cell r="M58">
            <v>734.92699999999968</v>
          </cell>
          <cell r="N58">
            <v>0.11826955262310905</v>
          </cell>
        </row>
        <row r="59">
          <cell r="B59" t="str">
            <v>Earnings Adjust</v>
          </cell>
          <cell r="C59">
            <v>0</v>
          </cell>
          <cell r="D59">
            <v>0</v>
          </cell>
          <cell r="E59">
            <v>0</v>
          </cell>
          <cell r="F59" t="e">
            <v>#DIV/0!</v>
          </cell>
          <cell r="J59" t="str">
            <v>Total</v>
          </cell>
          <cell r="K59">
            <v>445758.283</v>
          </cell>
          <cell r="L59">
            <v>436465</v>
          </cell>
          <cell r="M59">
            <v>9293.2829999999703</v>
          </cell>
          <cell r="N59">
            <v>2.1292160883461378E-2</v>
          </cell>
        </row>
        <row r="60">
          <cell r="B60" t="str">
            <v>Regulatory Tax</v>
          </cell>
          <cell r="C60">
            <v>13060.26843</v>
          </cell>
          <cell r="D60">
            <v>10364</v>
          </cell>
          <cell r="E60">
            <v>2696.2684300000001</v>
          </cell>
          <cell r="F60">
            <v>0.26015712369741412</v>
          </cell>
        </row>
        <row r="61">
          <cell r="B61" t="str">
            <v>Total</v>
          </cell>
          <cell r="C61">
            <v>695637.80792000005</v>
          </cell>
          <cell r="D61">
            <v>677967.14500000002</v>
          </cell>
          <cell r="E61">
            <v>17670.662920000032</v>
          </cell>
          <cell r="F61">
            <v>2.6064187697473203E-2</v>
          </cell>
        </row>
        <row r="62">
          <cell r="B62" t="str">
            <v>Note:  Billed and Unbilled Margin results include Transportation.</v>
          </cell>
          <cell r="J62" t="str">
            <v>Note:  Billed and Unbilled Margin results include Transportation.</v>
          </cell>
        </row>
        <row r="63">
          <cell r="B63" t="str">
            <v xml:space="preserve">*Other represents additional revenues that are not sales related. </v>
          </cell>
          <cell r="J63" t="str">
            <v xml:space="preserve">*Other represents additional revenues that are not sales related. </v>
          </cell>
        </row>
        <row r="64">
          <cell r="J64" t="str">
            <v xml:space="preserve"> </v>
          </cell>
        </row>
        <row r="65">
          <cell r="D65">
            <v>672226.14500000002</v>
          </cell>
        </row>
        <row r="66">
          <cell r="C66" t="str">
            <v>Summary Of Methodology:</v>
          </cell>
        </row>
        <row r="67">
          <cell r="C67" t="str">
            <v>YEP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 Case 2"/>
      <sheetName val="2004 case 5"/>
      <sheetName val="check"/>
      <sheetName val="Compare to 04 ep and Act"/>
      <sheetName val="IS"/>
      <sheetName val="CF"/>
      <sheetName val="BS"/>
      <sheetName val="P&amp;OPEB"/>
      <sheetName val="TAX"/>
      <sheetName val="Allocations"/>
      <sheetName val="PushDownDebt"/>
      <sheetName val="TAX STATUS &amp; PMT SCH"/>
      <sheetName val="TaxCalc"/>
      <sheetName val="summary"/>
      <sheetName val="Detail BS"/>
      <sheetName val="Revenues"/>
      <sheetName val="Synergies"/>
      <sheetName val="Depreciation"/>
      <sheetName val="Money Pool"/>
      <sheetName val="General Taxes"/>
      <sheetName val="Direct O&amp;M"/>
      <sheetName val="Direct Capital"/>
      <sheetName val="Misc Net"/>
      <sheetName val="Other Interest"/>
      <sheetName val="WC"/>
      <sheetName val="notes"/>
      <sheetName val="Compare to 03 ep and Act"/>
      <sheetName val="Working Capital"/>
      <sheetName val="Inc Tax"/>
      <sheetName val="Comparison_5yrs(LI)"/>
    </sheetNames>
    <sheetDataSet>
      <sheetData sheetId="0"/>
      <sheetData sheetId="1"/>
      <sheetData sheetId="2"/>
      <sheetData sheetId="3"/>
      <sheetData sheetId="4" refreshError="1">
        <row r="1">
          <cell r="A1" t="str">
            <v xml:space="preserve">EMA </v>
          </cell>
        </row>
        <row r="2">
          <cell r="A2" t="str">
            <v>Income Statement</v>
          </cell>
        </row>
        <row r="4">
          <cell r="A4" t="str">
            <v>Net Presentation</v>
          </cell>
        </row>
        <row r="5">
          <cell r="Q5" t="str">
            <v>Total</v>
          </cell>
          <cell r="AE5" t="str">
            <v>Total</v>
          </cell>
          <cell r="AS5" t="str">
            <v>Total</v>
          </cell>
          <cell r="BG5" t="str">
            <v>Total</v>
          </cell>
        </row>
        <row r="6">
          <cell r="A6" t="str">
            <v/>
          </cell>
          <cell r="E6">
            <v>38353</v>
          </cell>
          <cell r="F6">
            <v>38384</v>
          </cell>
          <cell r="G6">
            <v>38412</v>
          </cell>
          <cell r="H6">
            <v>38443</v>
          </cell>
          <cell r="I6">
            <v>38473</v>
          </cell>
          <cell r="J6">
            <v>38504</v>
          </cell>
          <cell r="K6">
            <v>38534</v>
          </cell>
          <cell r="L6">
            <v>38565</v>
          </cell>
          <cell r="M6">
            <v>38596</v>
          </cell>
          <cell r="N6">
            <v>38626</v>
          </cell>
          <cell r="O6">
            <v>38657</v>
          </cell>
          <cell r="P6">
            <v>38687</v>
          </cell>
          <cell r="Q6">
            <v>2005</v>
          </cell>
          <cell r="S6">
            <v>38718</v>
          </cell>
          <cell r="T6">
            <v>38749</v>
          </cell>
          <cell r="U6">
            <v>38777</v>
          </cell>
          <cell r="V6">
            <v>38808</v>
          </cell>
          <cell r="W6">
            <v>38838</v>
          </cell>
          <cell r="X6">
            <v>38869</v>
          </cell>
          <cell r="Y6">
            <v>38899</v>
          </cell>
          <cell r="Z6">
            <v>38930</v>
          </cell>
          <cell r="AA6">
            <v>38961</v>
          </cell>
          <cell r="AB6">
            <v>38991</v>
          </cell>
          <cell r="AC6">
            <v>39022</v>
          </cell>
          <cell r="AD6">
            <v>39052</v>
          </cell>
          <cell r="AE6">
            <v>2006</v>
          </cell>
          <cell r="AG6">
            <v>39083</v>
          </cell>
          <cell r="AH6">
            <v>39114</v>
          </cell>
          <cell r="AI6">
            <v>39142</v>
          </cell>
          <cell r="AJ6">
            <v>39173</v>
          </cell>
          <cell r="AK6">
            <v>39203</v>
          </cell>
          <cell r="AL6">
            <v>39234</v>
          </cell>
          <cell r="AM6">
            <v>39264</v>
          </cell>
          <cell r="AN6">
            <v>39295</v>
          </cell>
          <cell r="AO6">
            <v>39326</v>
          </cell>
          <cell r="AP6">
            <v>39356</v>
          </cell>
          <cell r="AQ6">
            <v>39387</v>
          </cell>
          <cell r="AR6">
            <v>39417</v>
          </cell>
          <cell r="AS6">
            <v>2007</v>
          </cell>
          <cell r="AU6">
            <v>39448</v>
          </cell>
          <cell r="AV6">
            <v>39479</v>
          </cell>
          <cell r="AW6">
            <v>39508</v>
          </cell>
          <cell r="AX6">
            <v>39539</v>
          </cell>
          <cell r="AY6">
            <v>39569</v>
          </cell>
          <cell r="AZ6">
            <v>39600</v>
          </cell>
          <cell r="BA6">
            <v>39630</v>
          </cell>
          <cell r="BB6">
            <v>39661</v>
          </cell>
          <cell r="BC6">
            <v>39692</v>
          </cell>
          <cell r="BD6">
            <v>39722</v>
          </cell>
          <cell r="BE6">
            <v>39753</v>
          </cell>
          <cell r="BF6">
            <v>39783</v>
          </cell>
          <cell r="BG6">
            <v>2008</v>
          </cell>
        </row>
        <row r="7">
          <cell r="A7" t="str">
            <v>Operating Revenues</v>
          </cell>
          <cell r="E7">
            <v>1458.6337999999998</v>
          </cell>
          <cell r="F7">
            <v>1309.6595999999997</v>
          </cell>
          <cell r="G7">
            <v>820.90239999999994</v>
          </cell>
          <cell r="H7">
            <v>833.98239999999998</v>
          </cell>
          <cell r="I7">
            <v>847.08240000000001</v>
          </cell>
          <cell r="J7">
            <v>1250.6538</v>
          </cell>
          <cell r="K7">
            <v>1376.0821999999998</v>
          </cell>
          <cell r="L7">
            <v>1067.7079999999999</v>
          </cell>
          <cell r="M7">
            <v>681.43100000000004</v>
          </cell>
          <cell r="N7">
            <v>441.38240000000002</v>
          </cell>
          <cell r="O7">
            <v>401.00820000000004</v>
          </cell>
          <cell r="P7">
            <v>591.85379999999986</v>
          </cell>
          <cell r="Q7">
            <v>11080.380000000001</v>
          </cell>
          <cell r="S7">
            <v>1408.3518999999999</v>
          </cell>
          <cell r="T7">
            <v>1258.9859999999996</v>
          </cell>
          <cell r="U7">
            <v>778.44620000000009</v>
          </cell>
          <cell r="V7">
            <v>784.48399999999992</v>
          </cell>
          <cell r="W7">
            <v>788.98399999999992</v>
          </cell>
          <cell r="X7">
            <v>1177.8140999999998</v>
          </cell>
          <cell r="Y7">
            <v>1292.6836999999998</v>
          </cell>
          <cell r="Z7">
            <v>983.91779999999994</v>
          </cell>
          <cell r="AA7">
            <v>607.41610000000014</v>
          </cell>
          <cell r="AB7">
            <v>374.98399999999998</v>
          </cell>
          <cell r="AC7">
            <v>334.21809999999999</v>
          </cell>
          <cell r="AD7">
            <v>519.11410000000001</v>
          </cell>
          <cell r="AE7">
            <v>10309.4</v>
          </cell>
          <cell r="AG7">
            <v>1410.8827823529409</v>
          </cell>
          <cell r="AH7">
            <v>1261.1430823529408</v>
          </cell>
          <cell r="AI7">
            <v>785.76561176470591</v>
          </cell>
          <cell r="AJ7">
            <v>787.76268235294106</v>
          </cell>
          <cell r="AK7">
            <v>789.41562352941173</v>
          </cell>
          <cell r="AL7">
            <v>1177.2033588235292</v>
          </cell>
          <cell r="AM7">
            <v>1287.3562999999997</v>
          </cell>
          <cell r="AN7">
            <v>978.21629999999982</v>
          </cell>
          <cell r="AO7">
            <v>605.68375882352939</v>
          </cell>
          <cell r="AP7">
            <v>375.41562352941179</v>
          </cell>
          <cell r="AQ7">
            <v>334.28592352941178</v>
          </cell>
          <cell r="AR7">
            <v>518.43865294117654</v>
          </cell>
          <cell r="AS7">
            <v>10311.569699999998</v>
          </cell>
          <cell r="AU7">
            <v>1326.5141549019606</v>
          </cell>
          <cell r="AV7">
            <v>1176.7744549019606</v>
          </cell>
          <cell r="AW7">
            <v>701.65580784313704</v>
          </cell>
          <cell r="AX7">
            <v>703.39405490196066</v>
          </cell>
          <cell r="AY7">
            <v>704.52934901960782</v>
          </cell>
          <cell r="AZ7">
            <v>1091.7876725490196</v>
          </cell>
          <cell r="BA7">
            <v>1201.4229666666665</v>
          </cell>
          <cell r="BB7">
            <v>892.28296666666654</v>
          </cell>
          <cell r="BC7">
            <v>520.26807254901962</v>
          </cell>
          <cell r="BD7">
            <v>290.52934901960793</v>
          </cell>
          <cell r="BE7">
            <v>249.39964901960786</v>
          </cell>
          <cell r="BF7">
            <v>433.01120196078426</v>
          </cell>
          <cell r="BG7">
            <v>9291.5696999999982</v>
          </cell>
        </row>
        <row r="8">
          <cell r="A8" t="str">
            <v>Intercompany Revenues</v>
          </cell>
          <cell r="Q8">
            <v>0</v>
          </cell>
          <cell r="AE8">
            <v>0</v>
          </cell>
          <cell r="AS8">
            <v>0</v>
          </cell>
          <cell r="BG8">
            <v>0</v>
          </cell>
        </row>
        <row r="9">
          <cell r="A9" t="str">
            <v>Total Operating Revenues</v>
          </cell>
          <cell r="E9">
            <v>1458.6337999999998</v>
          </cell>
          <cell r="F9">
            <v>1309.6595999999997</v>
          </cell>
          <cell r="G9">
            <v>820.90239999999994</v>
          </cell>
          <cell r="H9">
            <v>833.98239999999998</v>
          </cell>
          <cell r="I9">
            <v>847.08240000000001</v>
          </cell>
          <cell r="J9">
            <v>1250.6538</v>
          </cell>
          <cell r="K9">
            <v>1376.0821999999998</v>
          </cell>
          <cell r="L9">
            <v>1067.7079999999999</v>
          </cell>
          <cell r="M9">
            <v>681.43100000000004</v>
          </cell>
          <cell r="N9">
            <v>441.38240000000002</v>
          </cell>
          <cell r="O9">
            <v>401.00820000000004</v>
          </cell>
          <cell r="P9">
            <v>591.85379999999986</v>
          </cell>
          <cell r="Q9">
            <v>11080.380000000001</v>
          </cell>
          <cell r="S9">
            <v>1408.3518999999999</v>
          </cell>
          <cell r="T9">
            <v>1258.9859999999996</v>
          </cell>
          <cell r="U9">
            <v>778.44620000000009</v>
          </cell>
          <cell r="V9">
            <v>784.48399999999992</v>
          </cell>
          <cell r="W9">
            <v>788.98399999999992</v>
          </cell>
          <cell r="X9">
            <v>1177.8140999999998</v>
          </cell>
          <cell r="Y9">
            <v>1292.6836999999998</v>
          </cell>
          <cell r="Z9">
            <v>983.91779999999994</v>
          </cell>
          <cell r="AA9">
            <v>607.41610000000014</v>
          </cell>
          <cell r="AB9">
            <v>374.98399999999998</v>
          </cell>
          <cell r="AC9">
            <v>334.21809999999999</v>
          </cell>
          <cell r="AD9">
            <v>519.11410000000001</v>
          </cell>
          <cell r="AE9">
            <v>10309.4</v>
          </cell>
          <cell r="AG9">
            <v>1410.8827823529409</v>
          </cell>
          <cell r="AH9">
            <v>1261.1430823529408</v>
          </cell>
          <cell r="AI9">
            <v>785.76561176470591</v>
          </cell>
          <cell r="AJ9">
            <v>787.76268235294106</v>
          </cell>
          <cell r="AK9">
            <v>789.41562352941173</v>
          </cell>
          <cell r="AL9">
            <v>1177.2033588235292</v>
          </cell>
          <cell r="AM9">
            <v>1287.3562999999997</v>
          </cell>
          <cell r="AN9">
            <v>978.21629999999982</v>
          </cell>
          <cell r="AO9">
            <v>605.68375882352939</v>
          </cell>
          <cell r="AP9">
            <v>375.41562352941179</v>
          </cell>
          <cell r="AQ9">
            <v>334.28592352941178</v>
          </cell>
          <cell r="AR9">
            <v>518.43865294117654</v>
          </cell>
          <cell r="AS9">
            <v>10311.569699999998</v>
          </cell>
          <cell r="AU9">
            <v>1326.5141549019606</v>
          </cell>
          <cell r="AV9">
            <v>1176.7744549019606</v>
          </cell>
          <cell r="AW9">
            <v>701.65580784313704</v>
          </cell>
          <cell r="AX9">
            <v>703.39405490196066</v>
          </cell>
          <cell r="AY9">
            <v>704.52934901960782</v>
          </cell>
          <cell r="AZ9">
            <v>1091.7876725490196</v>
          </cell>
          <cell r="BA9">
            <v>1201.4229666666665</v>
          </cell>
          <cell r="BB9">
            <v>892.28296666666654</v>
          </cell>
          <cell r="BC9">
            <v>520.26807254901962</v>
          </cell>
          <cell r="BD9">
            <v>290.52934901960793</v>
          </cell>
          <cell r="BE9">
            <v>249.39964901960786</v>
          </cell>
          <cell r="BF9">
            <v>433.01120196078426</v>
          </cell>
          <cell r="BG9">
            <v>9291.5696999999982</v>
          </cell>
        </row>
        <row r="11">
          <cell r="A11" t="str">
            <v>Operations &amp; Maintenance Expenses</v>
          </cell>
          <cell r="E11">
            <v>150.74107486268815</v>
          </cell>
          <cell r="F11">
            <v>232.10565706268815</v>
          </cell>
          <cell r="G11">
            <v>317.72687746268815</v>
          </cell>
          <cell r="H11">
            <v>234.95338856268816</v>
          </cell>
          <cell r="I11">
            <v>234.95338856268816</v>
          </cell>
          <cell r="J11">
            <v>280.54146986268819</v>
          </cell>
          <cell r="K11">
            <v>193.55715096268816</v>
          </cell>
          <cell r="L11">
            <v>234.95338856268816</v>
          </cell>
          <cell r="M11">
            <v>321.99367366268814</v>
          </cell>
          <cell r="N11">
            <v>235.50244106268812</v>
          </cell>
          <cell r="O11">
            <v>235.41972426268816</v>
          </cell>
          <cell r="P11">
            <v>322.72499266268812</v>
          </cell>
          <cell r="Q11">
            <v>2995.1732275522577</v>
          </cell>
          <cell r="S11">
            <v>150.74107486268815</v>
          </cell>
          <cell r="T11">
            <v>232.10565706268815</v>
          </cell>
          <cell r="U11">
            <v>317.72687746268815</v>
          </cell>
          <cell r="V11">
            <v>234.95338856268816</v>
          </cell>
          <cell r="W11">
            <v>234.95338856268816</v>
          </cell>
          <cell r="X11">
            <v>280.54146986268819</v>
          </cell>
          <cell r="Y11">
            <v>193.55715096268816</v>
          </cell>
          <cell r="Z11">
            <v>234.95338856268816</v>
          </cell>
          <cell r="AA11">
            <v>321.99367366268814</v>
          </cell>
          <cell r="AB11">
            <v>235.50244106268812</v>
          </cell>
          <cell r="AC11">
            <v>235.41972426268816</v>
          </cell>
          <cell r="AD11">
            <v>322.72499266268812</v>
          </cell>
          <cell r="AE11">
            <v>2995.1732275522577</v>
          </cell>
          <cell r="AG11">
            <v>150.74107486268815</v>
          </cell>
          <cell r="AH11">
            <v>232.10565706268815</v>
          </cell>
          <cell r="AI11">
            <v>317.72687746268815</v>
          </cell>
          <cell r="AJ11">
            <v>234.95338856268816</v>
          </cell>
          <cell r="AK11">
            <v>234.95338856268816</v>
          </cell>
          <cell r="AL11">
            <v>280.54146986268819</v>
          </cell>
          <cell r="AM11">
            <v>193.55715096268816</v>
          </cell>
          <cell r="AN11">
            <v>234.95338856268816</v>
          </cell>
          <cell r="AO11">
            <v>321.99367366268814</v>
          </cell>
          <cell r="AP11">
            <v>235.50244106268812</v>
          </cell>
          <cell r="AQ11">
            <v>235.41972426268816</v>
          </cell>
          <cell r="AR11">
            <v>322.72499266268812</v>
          </cell>
          <cell r="AS11">
            <v>2995.1732275522577</v>
          </cell>
          <cell r="AU11">
            <v>150.74107486268815</v>
          </cell>
          <cell r="AV11">
            <v>232.10565706268815</v>
          </cell>
          <cell r="AW11">
            <v>317.72687746268815</v>
          </cell>
          <cell r="AX11">
            <v>234.95338856268816</v>
          </cell>
          <cell r="AY11">
            <v>234.95338856268816</v>
          </cell>
          <cell r="AZ11">
            <v>280.54146986268819</v>
          </cell>
          <cell r="BA11">
            <v>193.55715096268816</v>
          </cell>
          <cell r="BB11">
            <v>234.95338856268816</v>
          </cell>
          <cell r="BC11">
            <v>321.99367366268814</v>
          </cell>
          <cell r="BD11">
            <v>235.50244106268812</v>
          </cell>
          <cell r="BE11">
            <v>235.41972426268816</v>
          </cell>
          <cell r="BF11">
            <v>322.72499266268812</v>
          </cell>
          <cell r="BG11">
            <v>2995.1732275522577</v>
          </cell>
        </row>
        <row r="12">
          <cell r="A12" t="str">
            <v>Allocated Servco Charges</v>
          </cell>
          <cell r="E12">
            <v>227.13727776209066</v>
          </cell>
          <cell r="F12">
            <v>328.34574210172013</v>
          </cell>
          <cell r="G12">
            <v>432.14027081867215</v>
          </cell>
          <cell r="H12">
            <v>327.98903324634404</v>
          </cell>
          <cell r="I12">
            <v>327.70698677646533</v>
          </cell>
          <cell r="J12">
            <v>391.96991990726929</v>
          </cell>
          <cell r="K12">
            <v>278.93843142212557</v>
          </cell>
          <cell r="L12">
            <v>326.96012271604991</v>
          </cell>
          <cell r="M12">
            <v>439.04266728573316</v>
          </cell>
          <cell r="N12">
            <v>329.5344312763583</v>
          </cell>
          <cell r="O12">
            <v>329.14011824043308</v>
          </cell>
          <cell r="P12">
            <v>447.20975558396776</v>
          </cell>
          <cell r="Q12">
            <v>4186.1147571372285</v>
          </cell>
          <cell r="S12">
            <v>222.5620441110384</v>
          </cell>
          <cell r="T12">
            <v>325.06746924281504</v>
          </cell>
          <cell r="U12">
            <v>428.73026698892085</v>
          </cell>
          <cell r="V12">
            <v>324.80868523565249</v>
          </cell>
          <cell r="W12">
            <v>324.4473646285436</v>
          </cell>
          <cell r="X12">
            <v>388.44985513967606</v>
          </cell>
          <cell r="Y12">
            <v>275.50437259321512</v>
          </cell>
          <cell r="Z12">
            <v>323.30161934504639</v>
          </cell>
          <cell r="AA12">
            <v>435.33451994886883</v>
          </cell>
          <cell r="AB12">
            <v>326.11023935709727</v>
          </cell>
          <cell r="AC12">
            <v>326.60281773728047</v>
          </cell>
          <cell r="AD12">
            <v>445.39201907595464</v>
          </cell>
          <cell r="AE12">
            <v>4146.3112734041088</v>
          </cell>
          <cell r="AG12">
            <v>220.540449070135</v>
          </cell>
          <cell r="AH12">
            <v>323.13070900379563</v>
          </cell>
          <cell r="AI12">
            <v>426.76959422816753</v>
          </cell>
          <cell r="AJ12">
            <v>322.82112060381655</v>
          </cell>
          <cell r="AK12">
            <v>322.52704878103106</v>
          </cell>
          <cell r="AL12">
            <v>386.83410836814983</v>
          </cell>
          <cell r="AM12">
            <v>273.99868067152204</v>
          </cell>
          <cell r="AN12">
            <v>322.10654153920001</v>
          </cell>
          <cell r="AO12">
            <v>434.12056021672322</v>
          </cell>
          <cell r="AP12">
            <v>324.88308147449527</v>
          </cell>
          <cell r="AQ12">
            <v>325.37481715385724</v>
          </cell>
          <cell r="AR12">
            <v>444.14795795632148</v>
          </cell>
          <cell r="AS12">
            <v>4127.2546690672143</v>
          </cell>
          <cell r="AU12">
            <v>219.24470231248861</v>
          </cell>
          <cell r="AV12">
            <v>321.80749899885586</v>
          </cell>
          <cell r="AW12">
            <v>425.43080589234614</v>
          </cell>
          <cell r="AX12">
            <v>321.46738354927754</v>
          </cell>
          <cell r="AY12">
            <v>321.20791469065216</v>
          </cell>
          <cell r="AZ12">
            <v>385.50583132897924</v>
          </cell>
          <cell r="BA12">
            <v>272.66938763900777</v>
          </cell>
          <cell r="BB12">
            <v>320.76950873384584</v>
          </cell>
          <cell r="BC12">
            <v>432.76607906799143</v>
          </cell>
          <cell r="BD12">
            <v>323.50658776358608</v>
          </cell>
          <cell r="BE12">
            <v>323.9995030074561</v>
          </cell>
          <cell r="BF12">
            <v>442.76680876884205</v>
          </cell>
          <cell r="BG12">
            <v>4111.1420117533289</v>
          </cell>
        </row>
        <row r="13">
          <cell r="A13" t="str">
            <v>Depreciation</v>
          </cell>
          <cell r="E13">
            <v>3.5407504396904756</v>
          </cell>
          <cell r="F13">
            <v>3.568538604625541</v>
          </cell>
          <cell r="G13">
            <v>3.9322063674826837</v>
          </cell>
          <cell r="H13">
            <v>3.9820605365303026</v>
          </cell>
          <cell r="I13">
            <v>4.045811167780303</v>
          </cell>
          <cell r="J13">
            <v>4.5826539545149965</v>
          </cell>
          <cell r="K13">
            <v>4.6355966914197584</v>
          </cell>
          <cell r="L13">
            <v>4.7107321799911865</v>
          </cell>
          <cell r="M13">
            <v>5.6162269710626163</v>
          </cell>
          <cell r="N13">
            <v>5.7929597782054731</v>
          </cell>
          <cell r="O13">
            <v>6.0587049996340445</v>
          </cell>
          <cell r="P13">
            <v>9.8382648924911873</v>
          </cell>
          <cell r="Q13">
            <v>60.304506583428569</v>
          </cell>
          <cell r="S13">
            <v>6.5748077833152418</v>
          </cell>
          <cell r="T13">
            <v>6.6067926919448556</v>
          </cell>
          <cell r="U13">
            <v>6.9750768728660031</v>
          </cell>
          <cell r="V13">
            <v>7.0300603953180705</v>
          </cell>
          <cell r="W13">
            <v>7.099581549148076</v>
          </cell>
          <cell r="X13">
            <v>7.6430192188313466</v>
          </cell>
          <cell r="Y13">
            <v>7.7036559858427829</v>
          </cell>
          <cell r="Z13">
            <v>7.7880243105422196</v>
          </cell>
          <cell r="AA13">
            <v>8.7050601467736595</v>
          </cell>
          <cell r="AB13">
            <v>8.8971810141298633</v>
          </cell>
          <cell r="AC13">
            <v>9.1860083258784559</v>
          </cell>
          <cell r="AD13">
            <v>13.01173239937564</v>
          </cell>
          <cell r="AE13">
            <v>97.221000693966232</v>
          </cell>
          <cell r="AG13">
            <v>9.693633362355321</v>
          </cell>
          <cell r="AH13">
            <v>9.7215676046451893</v>
          </cell>
          <cell r="AI13">
            <v>10.085396052592616</v>
          </cell>
          <cell r="AJ13">
            <v>10.13542876062944</v>
          </cell>
          <cell r="AK13">
            <v>10.199380248242294</v>
          </cell>
          <cell r="AL13">
            <v>10.736452585105965</v>
          </cell>
          <cell r="AM13">
            <v>10.789663130494535</v>
          </cell>
          <cell r="AN13">
            <v>10.865119989246532</v>
          </cell>
          <cell r="AO13">
            <v>11.771016493043669</v>
          </cell>
          <cell r="AP13">
            <v>11.94828491715414</v>
          </cell>
          <cell r="AQ13">
            <v>12.214833564034132</v>
          </cell>
          <cell r="AR13">
            <v>15.996000307794116</v>
          </cell>
          <cell r="AS13">
            <v>134.15677701533795</v>
          </cell>
          <cell r="AU13">
            <v>12.72705739273243</v>
          </cell>
          <cell r="AV13">
            <v>12.754991635022298</v>
          </cell>
          <cell r="AW13">
            <v>13.118820082969725</v>
          </cell>
          <cell r="AX13">
            <v>13.168852791006548</v>
          </cell>
          <cell r="AY13">
            <v>13.232804278619405</v>
          </cell>
          <cell r="AZ13">
            <v>13.769876615483076</v>
          </cell>
          <cell r="BA13">
            <v>13.823087160871644</v>
          </cell>
          <cell r="BB13">
            <v>11.32330668012364</v>
          </cell>
          <cell r="BC13">
            <v>12.229203183920777</v>
          </cell>
          <cell r="BD13">
            <v>12.406471608031248</v>
          </cell>
          <cell r="BE13">
            <v>12.67302025491124</v>
          </cell>
          <cell r="BF13">
            <v>16.392060628254558</v>
          </cell>
          <cell r="BG13">
            <v>157.61955231194659</v>
          </cell>
        </row>
        <row r="14">
          <cell r="A14" t="str">
            <v>Other Regulatory Amortizations</v>
          </cell>
          <cell r="Q14">
            <v>0</v>
          </cell>
          <cell r="AE14">
            <v>0</v>
          </cell>
          <cell r="AS14">
            <v>0</v>
          </cell>
          <cell r="BG14">
            <v>0</v>
          </cell>
        </row>
        <row r="15">
          <cell r="A15" t="str">
            <v>Total Operating Taxes</v>
          </cell>
          <cell r="E15">
            <v>5.3103853000000001</v>
          </cell>
          <cell r="F15">
            <v>1.6799137</v>
          </cell>
          <cell r="G15">
            <v>-1.9653537000000001</v>
          </cell>
          <cell r="H15">
            <v>-0.362873</v>
          </cell>
          <cell r="I15">
            <v>-0.362873</v>
          </cell>
          <cell r="J15">
            <v>-2.2217612</v>
          </cell>
          <cell r="K15">
            <v>1.4843310999999999</v>
          </cell>
          <cell r="L15">
            <v>-0.362873</v>
          </cell>
          <cell r="M15">
            <v>-4.0714626000000003</v>
          </cell>
          <cell r="N15">
            <v>1.5283407</v>
          </cell>
          <cell r="O15">
            <v>1.5320317000000001</v>
          </cell>
          <cell r="P15">
            <v>-2.1878061</v>
          </cell>
          <cell r="Q15">
            <v>-1.0000000072452053E-7</v>
          </cell>
          <cell r="S15">
            <v>5.3103853000000001</v>
          </cell>
          <cell r="T15">
            <v>1.6799137</v>
          </cell>
          <cell r="U15">
            <v>-1.9653537000000001</v>
          </cell>
          <cell r="V15">
            <v>-0.362873</v>
          </cell>
          <cell r="W15">
            <v>-0.362873</v>
          </cell>
          <cell r="X15">
            <v>-2.2217612</v>
          </cell>
          <cell r="Y15">
            <v>1.4843310999999999</v>
          </cell>
          <cell r="Z15">
            <v>-0.362873</v>
          </cell>
          <cell r="AA15">
            <v>-4.0714626000000003</v>
          </cell>
          <cell r="AB15">
            <v>1.5283407</v>
          </cell>
          <cell r="AC15">
            <v>1.5320317000000001</v>
          </cell>
          <cell r="AD15">
            <v>-2.1878061</v>
          </cell>
          <cell r="AE15">
            <v>-1.0000000072452053E-7</v>
          </cell>
          <cell r="AG15">
            <v>5.3103853000000001</v>
          </cell>
          <cell r="AH15">
            <v>1.6799137</v>
          </cell>
          <cell r="AI15">
            <v>-1.9653537000000001</v>
          </cell>
          <cell r="AJ15">
            <v>-0.362873</v>
          </cell>
          <cell r="AK15">
            <v>-0.362873</v>
          </cell>
          <cell r="AL15">
            <v>-2.2217612</v>
          </cell>
          <cell r="AM15">
            <v>1.4843310999999999</v>
          </cell>
          <cell r="AN15">
            <v>-0.362873</v>
          </cell>
          <cell r="AO15">
            <v>-4.0714626000000003</v>
          </cell>
          <cell r="AP15">
            <v>1.5283407</v>
          </cell>
          <cell r="AQ15">
            <v>1.5320317000000001</v>
          </cell>
          <cell r="AR15">
            <v>-2.1878061</v>
          </cell>
          <cell r="AS15">
            <v>-1.0000000072452053E-7</v>
          </cell>
          <cell r="AU15">
            <v>5.3103853000000001</v>
          </cell>
          <cell r="AV15">
            <v>1.6799137</v>
          </cell>
          <cell r="AW15">
            <v>-1.9653537000000001</v>
          </cell>
          <cell r="AX15">
            <v>-0.362873</v>
          </cell>
          <cell r="AY15">
            <v>-0.362873</v>
          </cell>
          <cell r="AZ15">
            <v>-2.2217612</v>
          </cell>
          <cell r="BA15">
            <v>1.4843310999999999</v>
          </cell>
          <cell r="BB15">
            <v>-0.362873</v>
          </cell>
          <cell r="BC15">
            <v>-4.0714626000000003</v>
          </cell>
          <cell r="BD15">
            <v>1.5283407</v>
          </cell>
          <cell r="BE15">
            <v>1.5320317000000001</v>
          </cell>
          <cell r="BF15">
            <v>-2.1878061</v>
          </cell>
          <cell r="BG15">
            <v>-1.0000000072452053E-7</v>
          </cell>
        </row>
        <row r="16">
          <cell r="A16" t="str">
            <v>Federal Income Taxes</v>
          </cell>
          <cell r="E16">
            <v>452.37103808389435</v>
          </cell>
          <cell r="F16">
            <v>327.8538442257402</v>
          </cell>
          <cell r="G16">
            <v>46.869694702335281</v>
          </cell>
          <cell r="H16">
            <v>132.39963554698753</v>
          </cell>
          <cell r="I16">
            <v>136.28205893309757</v>
          </cell>
          <cell r="J16">
            <v>257.96072882712497</v>
          </cell>
          <cell r="K16">
            <v>395.37203416344022</v>
          </cell>
          <cell r="L16">
            <v>233.98626688156429</v>
          </cell>
          <cell r="M16">
            <v>-1.7040494642380593</v>
          </cell>
          <cell r="N16">
            <v>-17.748720108191002</v>
          </cell>
          <cell r="O16">
            <v>-33.713952358377483</v>
          </cell>
          <cell r="P16">
            <v>-37.618987755233753</v>
          </cell>
          <cell r="Q16">
            <v>1892.309591678144</v>
          </cell>
          <cell r="S16">
            <v>455.64822973896469</v>
          </cell>
          <cell r="T16">
            <v>321.50207480469817</v>
          </cell>
          <cell r="U16">
            <v>51.960191737849982</v>
          </cell>
          <cell r="V16">
            <v>128.64333128119554</v>
          </cell>
          <cell r="W16">
            <v>128.79503425520397</v>
          </cell>
          <cell r="X16">
            <v>244.52425520314793</v>
          </cell>
          <cell r="Y16">
            <v>372.13640674763468</v>
          </cell>
          <cell r="Z16">
            <v>210.73843108941111</v>
          </cell>
          <cell r="AA16">
            <v>-20.703106560999093</v>
          </cell>
          <cell r="AB16">
            <v>-39.276394567207092</v>
          </cell>
          <cell r="AC16">
            <v>-57.31766916774226</v>
          </cell>
          <cell r="AD16">
            <v>-65.856927667664223</v>
          </cell>
          <cell r="AE16">
            <v>1730.7938568944937</v>
          </cell>
          <cell r="AG16">
            <v>459.91864217078944</v>
          </cell>
          <cell r="AH16">
            <v>325.65850123395518</v>
          </cell>
          <cell r="AI16">
            <v>58.453742369499444</v>
          </cell>
          <cell r="AJ16">
            <v>133.39572523014834</v>
          </cell>
          <cell r="AK16">
            <v>132.22031481419884</v>
          </cell>
          <cell r="AL16">
            <v>247.447052088942</v>
          </cell>
          <cell r="AM16">
            <v>371.21606464860457</v>
          </cell>
          <cell r="AN16">
            <v>209.53963162997431</v>
          </cell>
          <cell r="AO16">
            <v>-20.185432524792947</v>
          </cell>
          <cell r="AP16">
            <v>-37.897743024706941</v>
          </cell>
          <cell r="AQ16">
            <v>-56.112516956147559</v>
          </cell>
          <cell r="AR16">
            <v>-64.926875791665765</v>
          </cell>
          <cell r="AS16">
            <v>1758.7271058887991</v>
          </cell>
          <cell r="AU16">
            <v>426.6486867775493</v>
          </cell>
          <cell r="AV16">
            <v>292.41652396080235</v>
          </cell>
          <cell r="AW16">
            <v>25.222612049757167</v>
          </cell>
          <cell r="AX16">
            <v>100.17953405800546</v>
          </cell>
          <cell r="AY16">
            <v>98.752294331755223</v>
          </cell>
          <cell r="AZ16">
            <v>213.59447798861436</v>
          </cell>
          <cell r="BA16">
            <v>337.27270793861715</v>
          </cell>
          <cell r="BB16">
            <v>176.71215723270001</v>
          </cell>
          <cell r="BC16">
            <v>-52.912013623283386</v>
          </cell>
          <cell r="BD16">
            <v>-70.260362517611071</v>
          </cell>
          <cell r="BE16">
            <v>-88.482549535184546</v>
          </cell>
          <cell r="BF16">
            <v>-97.696862558110354</v>
          </cell>
          <cell r="BG16">
            <v>1361.4472061036117</v>
          </cell>
        </row>
        <row r="17">
          <cell r="A17" t="str">
            <v xml:space="preserve">     Total Operating Expenses</v>
          </cell>
          <cell r="E17">
            <v>839.10052644836367</v>
          </cell>
          <cell r="F17">
            <v>893.55369569477409</v>
          </cell>
          <cell r="G17">
            <v>798.70369565117824</v>
          </cell>
          <cell r="H17">
            <v>698.96124489254998</v>
          </cell>
          <cell r="I17">
            <v>702.62537244003136</v>
          </cell>
          <cell r="J17">
            <v>932.83301135159752</v>
          </cell>
          <cell r="K17">
            <v>873.98754433967372</v>
          </cell>
          <cell r="L17">
            <v>800.24763734029352</v>
          </cell>
          <cell r="M17">
            <v>760.87705585524577</v>
          </cell>
          <cell r="N17">
            <v>554.60945270906086</v>
          </cell>
          <cell r="O17">
            <v>538.43662684437777</v>
          </cell>
          <cell r="P17">
            <v>739.96621928391335</v>
          </cell>
          <cell r="Q17">
            <v>9133.9020828510584</v>
          </cell>
          <cell r="S17">
            <v>840.83654179600649</v>
          </cell>
          <cell r="T17">
            <v>886.96190750214623</v>
          </cell>
          <cell r="U17">
            <v>803.42705936232494</v>
          </cell>
          <cell r="V17">
            <v>695.07259247485422</v>
          </cell>
          <cell r="W17">
            <v>694.93249599558374</v>
          </cell>
          <cell r="X17">
            <v>918.93683822434355</v>
          </cell>
          <cell r="Y17">
            <v>850.38591738938067</v>
          </cell>
          <cell r="Z17">
            <v>776.41859030768796</v>
          </cell>
          <cell r="AA17">
            <v>741.25868459733158</v>
          </cell>
          <cell r="AB17">
            <v>532.76180756670806</v>
          </cell>
          <cell r="AC17">
            <v>515.42291285810484</v>
          </cell>
          <cell r="AD17">
            <v>713.08401037035424</v>
          </cell>
          <cell r="AE17">
            <v>8969.4993584448275</v>
          </cell>
          <cell r="AG17">
            <v>846.20418476596797</v>
          </cell>
          <cell r="AH17">
            <v>892.29634860508418</v>
          </cell>
          <cell r="AI17">
            <v>811.07025641294774</v>
          </cell>
          <cell r="AJ17">
            <v>700.94279015728239</v>
          </cell>
          <cell r="AK17">
            <v>699.53725940616027</v>
          </cell>
          <cell r="AL17">
            <v>923.33732170488611</v>
          </cell>
          <cell r="AM17">
            <v>851.04589051330936</v>
          </cell>
          <cell r="AN17">
            <v>777.10180872110902</v>
          </cell>
          <cell r="AO17">
            <v>743.62835524766206</v>
          </cell>
          <cell r="AP17">
            <v>535.96440512963056</v>
          </cell>
          <cell r="AQ17">
            <v>518.42888972443188</v>
          </cell>
          <cell r="AR17">
            <v>715.7542690351379</v>
          </cell>
          <cell r="AS17">
            <v>9015.3117794236096</v>
          </cell>
          <cell r="AU17">
            <v>814.67190664545842</v>
          </cell>
          <cell r="AV17">
            <v>860.76458535736867</v>
          </cell>
          <cell r="AW17">
            <v>779.53376178776114</v>
          </cell>
          <cell r="AX17">
            <v>669.40628596097758</v>
          </cell>
          <cell r="AY17">
            <v>667.78352886371488</v>
          </cell>
          <cell r="AZ17">
            <v>891.18989459576494</v>
          </cell>
          <cell r="BA17">
            <v>818.80666480118475</v>
          </cell>
          <cell r="BB17">
            <v>743.39548820935761</v>
          </cell>
          <cell r="BC17">
            <v>710.00547969131685</v>
          </cell>
          <cell r="BD17">
            <v>502.68347861669429</v>
          </cell>
          <cell r="BE17">
            <v>485.14172968987083</v>
          </cell>
          <cell r="BF17">
            <v>681.99919340167435</v>
          </cell>
          <cell r="BG17">
            <v>8625.3819976211453</v>
          </cell>
        </row>
        <row r="19">
          <cell r="A19" t="str">
            <v>Total Operating Income</v>
          </cell>
          <cell r="E19">
            <v>619.53327355163617</v>
          </cell>
          <cell r="F19">
            <v>416.10590430522564</v>
          </cell>
          <cell r="G19">
            <v>22.198704348821707</v>
          </cell>
          <cell r="H19">
            <v>135.02115510745</v>
          </cell>
          <cell r="I19">
            <v>144.45702755996865</v>
          </cell>
          <cell r="J19">
            <v>317.82078864840253</v>
          </cell>
          <cell r="K19">
            <v>502.09465566032611</v>
          </cell>
          <cell r="L19">
            <v>267.46036265970633</v>
          </cell>
          <cell r="M19">
            <v>-79.446055855245731</v>
          </cell>
          <cell r="N19">
            <v>-113.22705270906084</v>
          </cell>
          <cell r="O19">
            <v>-137.42842684437773</v>
          </cell>
          <cell r="P19">
            <v>-148.11241928391348</v>
          </cell>
          <cell r="Q19">
            <v>1946.4779171489427</v>
          </cell>
          <cell r="S19">
            <v>567.5153582039934</v>
          </cell>
          <cell r="T19">
            <v>372.02409249785342</v>
          </cell>
          <cell r="U19">
            <v>-24.98085936232485</v>
          </cell>
          <cell r="V19">
            <v>89.411407525145705</v>
          </cell>
          <cell r="W19">
            <v>94.051504004416188</v>
          </cell>
          <cell r="X19">
            <v>258.87726177565628</v>
          </cell>
          <cell r="Y19">
            <v>442.29778261061915</v>
          </cell>
          <cell r="Z19">
            <v>207.49920969231198</v>
          </cell>
          <cell r="AA19">
            <v>-133.84258459733144</v>
          </cell>
          <cell r="AB19">
            <v>-157.77780756670808</v>
          </cell>
          <cell r="AC19">
            <v>-181.20481285810484</v>
          </cell>
          <cell r="AD19">
            <v>-193.96991037035423</v>
          </cell>
          <cell r="AE19">
            <v>1339.9006415551721</v>
          </cell>
          <cell r="AG19">
            <v>564.67859758697296</v>
          </cell>
          <cell r="AH19">
            <v>368.84673374785666</v>
          </cell>
          <cell r="AI19">
            <v>-25.304644648241833</v>
          </cell>
          <cell r="AJ19">
            <v>86.819892195658667</v>
          </cell>
          <cell r="AK19">
            <v>89.878364123251458</v>
          </cell>
          <cell r="AL19">
            <v>253.86603711864313</v>
          </cell>
          <cell r="AM19">
            <v>436.31040948669033</v>
          </cell>
          <cell r="AN19">
            <v>201.1144912788908</v>
          </cell>
          <cell r="AO19">
            <v>-137.94459642413267</v>
          </cell>
          <cell r="AP19">
            <v>-160.54878160021877</v>
          </cell>
          <cell r="AQ19">
            <v>-184.14296619502011</v>
          </cell>
          <cell r="AR19">
            <v>-197.31561609396135</v>
          </cell>
          <cell r="AS19">
            <v>1296.2579205763886</v>
          </cell>
          <cell r="AU19">
            <v>511.84224825650222</v>
          </cell>
          <cell r="AV19">
            <v>316.00986954459188</v>
          </cell>
          <cell r="AW19">
            <v>-77.877953944624096</v>
          </cell>
          <cell r="AX19">
            <v>33.987768940983074</v>
          </cell>
          <cell r="AY19">
            <v>36.745820155892943</v>
          </cell>
          <cell r="AZ19">
            <v>200.59777795325465</v>
          </cell>
          <cell r="BA19">
            <v>382.61630186548177</v>
          </cell>
          <cell r="BB19">
            <v>148.88747845730893</v>
          </cell>
          <cell r="BC19">
            <v>-189.73740714229723</v>
          </cell>
          <cell r="BD19">
            <v>-212.15412959708635</v>
          </cell>
          <cell r="BE19">
            <v>-235.74208067026296</v>
          </cell>
          <cell r="BF19">
            <v>-248.98799144089008</v>
          </cell>
          <cell r="BG19">
            <v>666.18770237885292</v>
          </cell>
        </row>
        <row r="21">
          <cell r="A21" t="str">
            <v>AFUDC - Equity</v>
          </cell>
          <cell r="Q21">
            <v>0</v>
          </cell>
          <cell r="AE21">
            <v>0</v>
          </cell>
          <cell r="AS21">
            <v>0</v>
          </cell>
          <cell r="BG21">
            <v>0</v>
          </cell>
        </row>
        <row r="22">
          <cell r="A22" t="str">
            <v>Other Income/Deductions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A23" t="str">
            <v>Intercompany Other inc (deductions)</v>
          </cell>
          <cell r="E23">
            <v>-0.19999990000000001</v>
          </cell>
          <cell r="F23">
            <v>-0.19999990000000001</v>
          </cell>
          <cell r="G23">
            <v>-0.19999990000000001</v>
          </cell>
          <cell r="H23">
            <v>-0.19999990000000001</v>
          </cell>
          <cell r="I23">
            <v>-0.19999990000000001</v>
          </cell>
          <cell r="J23">
            <v>-0.19999990000000001</v>
          </cell>
          <cell r="K23">
            <v>-0.19999990000000001</v>
          </cell>
          <cell r="L23">
            <v>-0.19999990000000001</v>
          </cell>
          <cell r="M23">
            <v>-0.19999990000000001</v>
          </cell>
          <cell r="N23">
            <v>-0.19999990000000001</v>
          </cell>
          <cell r="O23">
            <v>-0.19999990000000001</v>
          </cell>
          <cell r="P23">
            <v>-0.19999990000000001</v>
          </cell>
          <cell r="Q23">
            <v>-2.3999987999999997</v>
          </cell>
          <cell r="S23">
            <v>-0.19999990000000001</v>
          </cell>
          <cell r="T23">
            <v>-0.19999990000000001</v>
          </cell>
          <cell r="U23">
            <v>-0.19999990000000001</v>
          </cell>
          <cell r="V23">
            <v>-0.19999990000000001</v>
          </cell>
          <cell r="W23">
            <v>-0.19999990000000001</v>
          </cell>
          <cell r="X23">
            <v>-0.19999990000000001</v>
          </cell>
          <cell r="Y23">
            <v>-0.19999990000000001</v>
          </cell>
          <cell r="Z23">
            <v>-0.19999990000000001</v>
          </cell>
          <cell r="AA23">
            <v>-0.19999990000000001</v>
          </cell>
          <cell r="AB23">
            <v>-0.19999990000000001</v>
          </cell>
          <cell r="AC23">
            <v>-0.19999990000000001</v>
          </cell>
          <cell r="AD23">
            <v>-0.19999990000000001</v>
          </cell>
          <cell r="AE23">
            <v>-2.3999987999999997</v>
          </cell>
          <cell r="AG23">
            <v>-0.19999990000000001</v>
          </cell>
          <cell r="AH23">
            <v>-0.19999990000000001</v>
          </cell>
          <cell r="AI23">
            <v>-0.19999990000000001</v>
          </cell>
          <cell r="AJ23">
            <v>-0.19999990000000001</v>
          </cell>
          <cell r="AK23">
            <v>-0.19999990000000001</v>
          </cell>
          <cell r="AL23">
            <v>-0.19999990000000001</v>
          </cell>
          <cell r="AM23">
            <v>-0.19999990000000001</v>
          </cell>
          <cell r="AN23">
            <v>-0.19999990000000001</v>
          </cell>
          <cell r="AO23">
            <v>-0.19999990000000001</v>
          </cell>
          <cell r="AP23">
            <v>-0.19999990000000001</v>
          </cell>
          <cell r="AQ23">
            <v>-0.19999990000000001</v>
          </cell>
          <cell r="AR23">
            <v>-0.19999990000000001</v>
          </cell>
          <cell r="AS23">
            <v>-2.3999987999999997</v>
          </cell>
          <cell r="AU23">
            <v>-0.19999990000000001</v>
          </cell>
          <cell r="AV23">
            <v>-0.19999990000000001</v>
          </cell>
          <cell r="AW23">
            <v>-0.19999990000000001</v>
          </cell>
          <cell r="AX23">
            <v>-0.19999990000000001</v>
          </cell>
          <cell r="AY23">
            <v>-0.19999990000000001</v>
          </cell>
          <cell r="AZ23">
            <v>-0.19999990000000001</v>
          </cell>
          <cell r="BA23">
            <v>-0.19999990000000001</v>
          </cell>
          <cell r="BB23">
            <v>-0.19999990000000001</v>
          </cell>
          <cell r="BC23">
            <v>-0.19999990000000001</v>
          </cell>
          <cell r="BD23">
            <v>-0.19999990000000001</v>
          </cell>
          <cell r="BE23">
            <v>-0.19999990000000001</v>
          </cell>
          <cell r="BF23">
            <v>-0.19999990000000001</v>
          </cell>
          <cell r="BG23">
            <v>-2.3999987999999997</v>
          </cell>
        </row>
        <row r="24">
          <cell r="A24" t="str">
            <v>Intercompany Interest Income -LTD/Push Down Debt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A25" t="str">
            <v>Intercompany Interest Income - Money Pool</v>
          </cell>
          <cell r="E25">
            <v>64.506102366666667</v>
          </cell>
          <cell r="F25">
            <v>87.780449642424571</v>
          </cell>
          <cell r="G25">
            <v>73.906293614691336</v>
          </cell>
          <cell r="H25">
            <v>86.079623135115014</v>
          </cell>
          <cell r="I25">
            <v>82.260889038396655</v>
          </cell>
          <cell r="J25">
            <v>83.693338208683414</v>
          </cell>
          <cell r="K25">
            <v>99.477853736037275</v>
          </cell>
          <cell r="L25">
            <v>100.61721500857175</v>
          </cell>
          <cell r="M25">
            <v>105.273957709397</v>
          </cell>
          <cell r="N25">
            <v>117.09132587893019</v>
          </cell>
          <cell r="O25">
            <v>114.3894877343041</v>
          </cell>
          <cell r="P25">
            <v>114.36911043016102</v>
          </cell>
          <cell r="Q25">
            <v>1129.4456465033791</v>
          </cell>
          <cell r="S25">
            <v>113.65646718761332</v>
          </cell>
          <cell r="T25">
            <v>115.06341049341439</v>
          </cell>
          <cell r="U25">
            <v>120.8418195359837</v>
          </cell>
          <cell r="V25">
            <v>118.64567097067997</v>
          </cell>
          <cell r="W25">
            <v>114.22506023761642</v>
          </cell>
          <cell r="X25">
            <v>115.58777612674422</v>
          </cell>
          <cell r="Y25">
            <v>118.04810046731009</v>
          </cell>
          <cell r="Z25">
            <v>119.33407842706407</v>
          </cell>
          <cell r="AA25">
            <v>124.5733826681974</v>
          </cell>
          <cell r="AB25">
            <v>122.8865419604779</v>
          </cell>
          <cell r="AC25">
            <v>120.21120717511941</v>
          </cell>
          <cell r="AD25">
            <v>119.37159947370979</v>
          </cell>
          <cell r="AE25">
            <v>1422.4451147239304</v>
          </cell>
          <cell r="AG25">
            <v>122.67171352870687</v>
          </cell>
          <cell r="AH25">
            <v>124.25433860381877</v>
          </cell>
          <cell r="AI25">
            <v>130.56055449402166</v>
          </cell>
          <cell r="AJ25">
            <v>128.11300886708253</v>
          </cell>
          <cell r="AK25">
            <v>123.35393855682534</v>
          </cell>
          <cell r="AL25">
            <v>124.82773960501632</v>
          </cell>
          <cell r="AM25">
            <v>122.70391121619879</v>
          </cell>
          <cell r="AN25">
            <v>123.98435889932553</v>
          </cell>
          <cell r="AO25">
            <v>129.42437171757018</v>
          </cell>
          <cell r="AP25">
            <v>127.65216616181067</v>
          </cell>
          <cell r="AQ25">
            <v>124.89298969388676</v>
          </cell>
          <cell r="AR25">
            <v>124.06291579822299</v>
          </cell>
          <cell r="AS25">
            <v>1506.5020071424865</v>
          </cell>
          <cell r="AU25">
            <v>127.37267834554301</v>
          </cell>
          <cell r="AV25">
            <v>128.99629738494335</v>
          </cell>
          <cell r="AW25">
            <v>135.05465187512436</v>
          </cell>
          <cell r="AX25">
            <v>132.88753435069674</v>
          </cell>
          <cell r="AY25">
            <v>128.06453498048657</v>
          </cell>
          <cell r="AZ25">
            <v>129.11767427807132</v>
          </cell>
          <cell r="BA25">
            <v>127.2883489383405</v>
          </cell>
          <cell r="BB25">
            <v>128.71617420569362</v>
          </cell>
          <cell r="BC25">
            <v>133.86795859780455</v>
          </cell>
          <cell r="BD25">
            <v>132.43487449033947</v>
          </cell>
          <cell r="BE25">
            <v>129.65873915573948</v>
          </cell>
          <cell r="BF25">
            <v>128.32326744793849</v>
          </cell>
          <cell r="BG25">
            <v>1561.7827340507215</v>
          </cell>
        </row>
        <row r="26">
          <cell r="A26" t="str">
            <v>KeySpan Unreg. Subs. Income (Net of Tax)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</row>
        <row r="27">
          <cell r="A27" t="str">
            <v>Minority Interest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</row>
        <row r="28">
          <cell r="A28" t="str">
            <v>Federal Income Taxes</v>
          </cell>
          <cell r="Q28">
            <v>0</v>
          </cell>
          <cell r="AE28">
            <v>0</v>
          </cell>
          <cell r="AS28">
            <v>0</v>
          </cell>
          <cell r="BG28">
            <v>0</v>
          </cell>
        </row>
        <row r="29">
          <cell r="A29" t="str">
            <v xml:space="preserve">     Total Other Income/Deductions</v>
          </cell>
          <cell r="E29">
            <v>64.306102466666673</v>
          </cell>
          <cell r="F29">
            <v>87.580449742424577</v>
          </cell>
          <cell r="G29">
            <v>73.706293714691341</v>
          </cell>
          <cell r="H29">
            <v>85.879623235115019</v>
          </cell>
          <cell r="I29">
            <v>82.060889138396661</v>
          </cell>
          <cell r="J29">
            <v>83.49333830868342</v>
          </cell>
          <cell r="K29">
            <v>99.277853836037281</v>
          </cell>
          <cell r="L29">
            <v>100.41721510857175</v>
          </cell>
          <cell r="M29">
            <v>105.073957809397</v>
          </cell>
          <cell r="N29">
            <v>116.8913259789302</v>
          </cell>
          <cell r="O29">
            <v>114.1894878343041</v>
          </cell>
          <cell r="P29">
            <v>114.16911053016102</v>
          </cell>
          <cell r="Q29">
            <v>1127.045647703379</v>
          </cell>
          <cell r="S29">
            <v>113.45646728761332</v>
          </cell>
          <cell r="T29">
            <v>114.8634105934144</v>
          </cell>
          <cell r="U29">
            <v>120.64181963598371</v>
          </cell>
          <cell r="V29">
            <v>118.44567107067998</v>
          </cell>
          <cell r="W29">
            <v>114.02506033761642</v>
          </cell>
          <cell r="X29">
            <v>115.38777622674422</v>
          </cell>
          <cell r="Y29">
            <v>117.8481005673101</v>
          </cell>
          <cell r="Z29">
            <v>119.13407852706408</v>
          </cell>
          <cell r="AA29">
            <v>124.3733827681974</v>
          </cell>
          <cell r="AB29">
            <v>122.6865420604779</v>
          </cell>
          <cell r="AC29">
            <v>120.01120727511942</v>
          </cell>
          <cell r="AD29">
            <v>119.1715995737098</v>
          </cell>
          <cell r="AE29">
            <v>1420.0451159239303</v>
          </cell>
          <cell r="AG29">
            <v>122.47171362870688</v>
          </cell>
          <cell r="AH29">
            <v>124.05433870381877</v>
          </cell>
          <cell r="AI29">
            <v>130.36055459402166</v>
          </cell>
          <cell r="AJ29">
            <v>127.91300896708253</v>
          </cell>
          <cell r="AK29">
            <v>123.15393865682535</v>
          </cell>
          <cell r="AL29">
            <v>124.62773970501632</v>
          </cell>
          <cell r="AM29">
            <v>122.5039113161988</v>
          </cell>
          <cell r="AN29">
            <v>123.78435899932553</v>
          </cell>
          <cell r="AO29">
            <v>129.22437181757019</v>
          </cell>
          <cell r="AP29">
            <v>127.45216626181067</v>
          </cell>
          <cell r="AQ29">
            <v>124.69298979388677</v>
          </cell>
          <cell r="AR29">
            <v>123.86291589822299</v>
          </cell>
          <cell r="AS29">
            <v>1504.1020083424864</v>
          </cell>
          <cell r="AU29">
            <v>127.17267844554301</v>
          </cell>
          <cell r="AV29">
            <v>128.79629748494335</v>
          </cell>
          <cell r="AW29">
            <v>134.85465197512437</v>
          </cell>
          <cell r="AX29">
            <v>132.68753445069675</v>
          </cell>
          <cell r="AY29">
            <v>127.86453508048658</v>
          </cell>
          <cell r="AZ29">
            <v>128.91767437807133</v>
          </cell>
          <cell r="BA29">
            <v>127.08834903834051</v>
          </cell>
          <cell r="BB29">
            <v>128.51617430569362</v>
          </cell>
          <cell r="BC29">
            <v>133.66795869780455</v>
          </cell>
          <cell r="BD29">
            <v>132.23487459033947</v>
          </cell>
          <cell r="BE29">
            <v>129.45873925573949</v>
          </cell>
          <cell r="BF29">
            <v>128.1232675479385</v>
          </cell>
          <cell r="BG29">
            <v>1559.3827352507215</v>
          </cell>
        </row>
        <row r="31">
          <cell r="A31" t="str">
            <v>Income Before Interest Charges</v>
          </cell>
          <cell r="E31">
            <v>683.8393760183028</v>
          </cell>
          <cell r="F31">
            <v>503.68635404765018</v>
          </cell>
          <cell r="G31">
            <v>95.904998063513048</v>
          </cell>
          <cell r="H31">
            <v>220.90077834256502</v>
          </cell>
          <cell r="I31">
            <v>226.5179166983653</v>
          </cell>
          <cell r="J31">
            <v>401.31412695708593</v>
          </cell>
          <cell r="K31">
            <v>601.37250949636336</v>
          </cell>
          <cell r="L31">
            <v>367.87757776827812</v>
          </cell>
          <cell r="M31">
            <v>25.62790195415127</v>
          </cell>
          <cell r="N31">
            <v>3.664273269869355</v>
          </cell>
          <cell r="O31">
            <v>-23.238939010073622</v>
          </cell>
          <cell r="P31">
            <v>-33.943308753752461</v>
          </cell>
          <cell r="Q31">
            <v>3073.5235648523217</v>
          </cell>
          <cell r="S31">
            <v>680.97182549160675</v>
          </cell>
          <cell r="T31">
            <v>486.88750309126783</v>
          </cell>
          <cell r="U31">
            <v>95.660960273658858</v>
          </cell>
          <cell r="V31">
            <v>207.85707859582567</v>
          </cell>
          <cell r="W31">
            <v>208.07656434203261</v>
          </cell>
          <cell r="X31">
            <v>374.2650380024005</v>
          </cell>
          <cell r="Y31">
            <v>560.14588317792925</v>
          </cell>
          <cell r="Z31">
            <v>326.63328821937603</v>
          </cell>
          <cell r="AA31">
            <v>-9.4692018291340361</v>
          </cell>
          <cell r="AB31">
            <v>-35.091265506230172</v>
          </cell>
          <cell r="AC31">
            <v>-61.193605582985427</v>
          </cell>
          <cell r="AD31">
            <v>-74.798310796644429</v>
          </cell>
          <cell r="AE31">
            <v>2759.9457574791022</v>
          </cell>
          <cell r="AG31">
            <v>687.15031121567984</v>
          </cell>
          <cell r="AH31">
            <v>492.90107245167542</v>
          </cell>
          <cell r="AI31">
            <v>105.05590994577983</v>
          </cell>
          <cell r="AJ31">
            <v>214.7329011627412</v>
          </cell>
          <cell r="AK31">
            <v>213.0323027800768</v>
          </cell>
          <cell r="AL31">
            <v>378.49377682365946</v>
          </cell>
          <cell r="AM31">
            <v>558.81432080288914</v>
          </cell>
          <cell r="AN31">
            <v>324.89885027821634</v>
          </cell>
          <cell r="AO31">
            <v>-8.720224606562482</v>
          </cell>
          <cell r="AP31">
            <v>-33.0966153384081</v>
          </cell>
          <cell r="AQ31">
            <v>-59.449976401133341</v>
          </cell>
          <cell r="AR31">
            <v>-73.452700195738359</v>
          </cell>
          <cell r="AS31">
            <v>2800.3599289188751</v>
          </cell>
          <cell r="AU31">
            <v>639.01492670204527</v>
          </cell>
          <cell r="AV31">
            <v>444.80616702953523</v>
          </cell>
          <cell r="AW31">
            <v>56.976698030500273</v>
          </cell>
          <cell r="AX31">
            <v>166.67530339167982</v>
          </cell>
          <cell r="AY31">
            <v>164.61035523637952</v>
          </cell>
          <cell r="AZ31">
            <v>329.51545233132595</v>
          </cell>
          <cell r="BA31">
            <v>509.70465090382231</v>
          </cell>
          <cell r="BB31">
            <v>277.40365276300258</v>
          </cell>
          <cell r="BC31">
            <v>-56.069448444492679</v>
          </cell>
          <cell r="BD31">
            <v>-79.91925500674688</v>
          </cell>
          <cell r="BE31">
            <v>-106.28334141452348</v>
          </cell>
          <cell r="BF31">
            <v>-120.86472389295159</v>
          </cell>
          <cell r="BG31">
            <v>2225.5704376295744</v>
          </cell>
        </row>
        <row r="33">
          <cell r="A33" t="str">
            <v>Interest on Long-Term Debt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</row>
        <row r="34">
          <cell r="A34" t="str">
            <v>Interest on Short -Term Debt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</row>
        <row r="35">
          <cell r="A35" t="str">
            <v>Intercompany Interest Expense - LTD/Pushdown Debt</v>
          </cell>
          <cell r="E35">
            <v>29.343341874999997</v>
          </cell>
          <cell r="F35">
            <v>29.343341874999997</v>
          </cell>
          <cell r="G35">
            <v>29.343341874999997</v>
          </cell>
          <cell r="H35">
            <v>29.343341874999997</v>
          </cell>
          <cell r="I35">
            <v>29.343341874999997</v>
          </cell>
          <cell r="J35">
            <v>29.343341874999997</v>
          </cell>
          <cell r="K35">
            <v>29.343341874999997</v>
          </cell>
          <cell r="L35">
            <v>29.343341874999997</v>
          </cell>
          <cell r="M35">
            <v>29.343341874999997</v>
          </cell>
          <cell r="N35">
            <v>29.343341874999997</v>
          </cell>
          <cell r="O35">
            <v>25.538825824999996</v>
          </cell>
          <cell r="P35">
            <v>21.734309775</v>
          </cell>
          <cell r="Q35">
            <v>340.70655434999998</v>
          </cell>
          <cell r="S35">
            <v>21.734309775</v>
          </cell>
          <cell r="T35">
            <v>21.734309775</v>
          </cell>
          <cell r="U35">
            <v>21.734309775</v>
          </cell>
          <cell r="V35">
            <v>21.734309775</v>
          </cell>
          <cell r="W35">
            <v>21.734309775</v>
          </cell>
          <cell r="X35">
            <v>21.734309775</v>
          </cell>
          <cell r="Y35">
            <v>21.734309775</v>
          </cell>
          <cell r="Z35">
            <v>21.734309775</v>
          </cell>
          <cell r="AA35">
            <v>21.734309775</v>
          </cell>
          <cell r="AB35">
            <v>21.734309775</v>
          </cell>
          <cell r="AC35">
            <v>21.734309775</v>
          </cell>
          <cell r="AD35">
            <v>21.734309775</v>
          </cell>
          <cell r="AE35">
            <v>260.81171729999994</v>
          </cell>
          <cell r="AG35">
            <v>21.734309775</v>
          </cell>
          <cell r="AH35">
            <v>21.734309775</v>
          </cell>
          <cell r="AI35">
            <v>21.734309775</v>
          </cell>
          <cell r="AJ35">
            <v>21.734309775</v>
          </cell>
          <cell r="AK35">
            <v>21.734309775</v>
          </cell>
          <cell r="AL35">
            <v>21.734309775</v>
          </cell>
          <cell r="AM35">
            <v>21.734309775</v>
          </cell>
          <cell r="AN35">
            <v>21.734309775</v>
          </cell>
          <cell r="AO35">
            <v>21.734309775</v>
          </cell>
          <cell r="AP35">
            <v>21.734309775</v>
          </cell>
          <cell r="AQ35">
            <v>21.734309775</v>
          </cell>
          <cell r="AR35">
            <v>21.734309775</v>
          </cell>
          <cell r="AS35">
            <v>260.81171729999994</v>
          </cell>
          <cell r="AU35">
            <v>21.734309775</v>
          </cell>
          <cell r="AV35">
            <v>21.734309775</v>
          </cell>
          <cell r="AW35">
            <v>21.734309775</v>
          </cell>
          <cell r="AX35">
            <v>21.734309775</v>
          </cell>
          <cell r="AY35">
            <v>21.734309775</v>
          </cell>
          <cell r="AZ35">
            <v>21.734309775</v>
          </cell>
          <cell r="BA35">
            <v>21.734309775</v>
          </cell>
          <cell r="BB35">
            <v>21.734309775</v>
          </cell>
          <cell r="BC35">
            <v>21.734309775</v>
          </cell>
          <cell r="BD35">
            <v>21.734309775</v>
          </cell>
          <cell r="BE35">
            <v>21.734309775</v>
          </cell>
          <cell r="BF35">
            <v>21.734309775</v>
          </cell>
          <cell r="BG35">
            <v>260.81171729999994</v>
          </cell>
        </row>
        <row r="36">
          <cell r="A36" t="str">
            <v>Intercompany Interest Expense - Money Pool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</row>
        <row r="37">
          <cell r="A37" t="str">
            <v>Debt Discount Expense/Issuance Cost Amortization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</row>
        <row r="38">
          <cell r="A38" t="str">
            <v>Other Interest</v>
          </cell>
          <cell r="Q38">
            <v>0</v>
          </cell>
          <cell r="AE38">
            <v>0</v>
          </cell>
          <cell r="AS38">
            <v>0</v>
          </cell>
          <cell r="BG38">
            <v>0</v>
          </cell>
        </row>
        <row r="39">
          <cell r="A39" t="str">
            <v>AFUDC - Borrowed Funds</v>
          </cell>
          <cell r="Q39">
            <v>0</v>
          </cell>
          <cell r="AE39">
            <v>0</v>
          </cell>
          <cell r="AS39">
            <v>0</v>
          </cell>
          <cell r="BG39">
            <v>0</v>
          </cell>
        </row>
        <row r="40">
          <cell r="A40" t="str">
            <v xml:space="preserve">     Total Interest Charges &amp; Credits</v>
          </cell>
          <cell r="E40">
            <v>29.343341874999997</v>
          </cell>
          <cell r="F40">
            <v>29.343341874999997</v>
          </cell>
          <cell r="G40">
            <v>29.343341874999997</v>
          </cell>
          <cell r="H40">
            <v>29.343341874999997</v>
          </cell>
          <cell r="I40">
            <v>29.343341874999997</v>
          </cell>
          <cell r="J40">
            <v>29.343341874999997</v>
          </cell>
          <cell r="K40">
            <v>29.343341874999997</v>
          </cell>
          <cell r="L40">
            <v>29.343341874999997</v>
          </cell>
          <cell r="M40">
            <v>29.343341874999997</v>
          </cell>
          <cell r="N40">
            <v>29.343341874999997</v>
          </cell>
          <cell r="O40">
            <v>25.538825824999996</v>
          </cell>
          <cell r="P40">
            <v>21.734309775</v>
          </cell>
          <cell r="Q40">
            <v>340.70655434999998</v>
          </cell>
          <cell r="S40">
            <v>21.734309775</v>
          </cell>
          <cell r="T40">
            <v>21.734309775</v>
          </cell>
          <cell r="U40">
            <v>21.734309775</v>
          </cell>
          <cell r="V40">
            <v>21.734309775</v>
          </cell>
          <cell r="W40">
            <v>21.734309775</v>
          </cell>
          <cell r="X40">
            <v>21.734309775</v>
          </cell>
          <cell r="Y40">
            <v>21.734309775</v>
          </cell>
          <cell r="Z40">
            <v>21.734309775</v>
          </cell>
          <cell r="AA40">
            <v>21.734309775</v>
          </cell>
          <cell r="AB40">
            <v>21.734309775</v>
          </cell>
          <cell r="AC40">
            <v>21.734309775</v>
          </cell>
          <cell r="AD40">
            <v>21.734309775</v>
          </cell>
          <cell r="AE40">
            <v>260.81171729999994</v>
          </cell>
          <cell r="AG40">
            <v>21.734309775</v>
          </cell>
          <cell r="AH40">
            <v>21.734309775</v>
          </cell>
          <cell r="AI40">
            <v>21.734309775</v>
          </cell>
          <cell r="AJ40">
            <v>21.734309775</v>
          </cell>
          <cell r="AK40">
            <v>21.734309775</v>
          </cell>
          <cell r="AL40">
            <v>21.734309775</v>
          </cell>
          <cell r="AM40">
            <v>21.734309775</v>
          </cell>
          <cell r="AN40">
            <v>21.734309775</v>
          </cell>
          <cell r="AO40">
            <v>21.734309775</v>
          </cell>
          <cell r="AP40">
            <v>21.734309775</v>
          </cell>
          <cell r="AQ40">
            <v>21.734309775</v>
          </cell>
          <cell r="AR40">
            <v>21.734309775</v>
          </cell>
          <cell r="AS40">
            <v>260.81171729999994</v>
          </cell>
          <cell r="AU40">
            <v>21.734309775</v>
          </cell>
          <cell r="AV40">
            <v>21.734309775</v>
          </cell>
          <cell r="AW40">
            <v>21.734309775</v>
          </cell>
          <cell r="AX40">
            <v>21.734309775</v>
          </cell>
          <cell r="AY40">
            <v>21.734309775</v>
          </cell>
          <cell r="AZ40">
            <v>21.734309775</v>
          </cell>
          <cell r="BA40">
            <v>21.734309775</v>
          </cell>
          <cell r="BB40">
            <v>21.734309775</v>
          </cell>
          <cell r="BC40">
            <v>21.734309775</v>
          </cell>
          <cell r="BD40">
            <v>21.734309775</v>
          </cell>
          <cell r="BE40">
            <v>21.734309775</v>
          </cell>
          <cell r="BF40">
            <v>21.734309775</v>
          </cell>
          <cell r="BG40">
            <v>260.81171729999994</v>
          </cell>
        </row>
        <row r="42">
          <cell r="A42" t="str">
            <v>Net Income from Continuing Operations</v>
          </cell>
          <cell r="E42">
            <v>654.49603414330284</v>
          </cell>
          <cell r="F42">
            <v>474.34301217265016</v>
          </cell>
          <cell r="G42">
            <v>66.561656188513055</v>
          </cell>
          <cell r="H42">
            <v>191.55743646756503</v>
          </cell>
          <cell r="I42">
            <v>197.1745748233653</v>
          </cell>
          <cell r="J42">
            <v>371.97078508208591</v>
          </cell>
          <cell r="K42">
            <v>572.0291676213634</v>
          </cell>
          <cell r="L42">
            <v>338.53423589327809</v>
          </cell>
          <cell r="M42">
            <v>-3.715439920848727</v>
          </cell>
          <cell r="N42">
            <v>-25.679068605130642</v>
          </cell>
          <cell r="O42">
            <v>-48.777764835073619</v>
          </cell>
          <cell r="P42">
            <v>-55.677618528752461</v>
          </cell>
          <cell r="Q42">
            <v>2732.8170105023219</v>
          </cell>
          <cell r="S42">
            <v>659.23751571660671</v>
          </cell>
          <cell r="T42">
            <v>465.15319331626785</v>
          </cell>
          <cell r="U42">
            <v>73.926650498658859</v>
          </cell>
          <cell r="V42">
            <v>186.12276882082568</v>
          </cell>
          <cell r="W42">
            <v>186.34225456703263</v>
          </cell>
          <cell r="X42">
            <v>352.53072822740052</v>
          </cell>
          <cell r="Y42">
            <v>538.41157340292921</v>
          </cell>
          <cell r="Z42">
            <v>304.89897844437604</v>
          </cell>
          <cell r="AA42">
            <v>-31.203511604134036</v>
          </cell>
          <cell r="AB42">
            <v>-56.825575281230172</v>
          </cell>
          <cell r="AC42">
            <v>-82.927915357985427</v>
          </cell>
          <cell r="AD42">
            <v>-96.532620571644429</v>
          </cell>
          <cell r="AE42">
            <v>2499.1340401791022</v>
          </cell>
          <cell r="AG42">
            <v>665.41600144067979</v>
          </cell>
          <cell r="AH42">
            <v>471.16676267667543</v>
          </cell>
          <cell r="AI42">
            <v>83.321600170779831</v>
          </cell>
          <cell r="AJ42">
            <v>192.99859138774121</v>
          </cell>
          <cell r="AK42">
            <v>191.29799300507682</v>
          </cell>
          <cell r="AL42">
            <v>356.75946704865947</v>
          </cell>
          <cell r="AM42">
            <v>537.0800110278891</v>
          </cell>
          <cell r="AN42">
            <v>303.16454050321636</v>
          </cell>
          <cell r="AO42">
            <v>-30.454534381562482</v>
          </cell>
          <cell r="AP42">
            <v>-54.830925113408099</v>
          </cell>
          <cell r="AQ42">
            <v>-81.184286176133341</v>
          </cell>
          <cell r="AR42">
            <v>-95.187009970738359</v>
          </cell>
          <cell r="AS42">
            <v>2539.548211618875</v>
          </cell>
          <cell r="AU42">
            <v>617.28061692704523</v>
          </cell>
          <cell r="AV42">
            <v>423.07185725453525</v>
          </cell>
          <cell r="AW42">
            <v>35.242388255500273</v>
          </cell>
          <cell r="AX42">
            <v>144.9409936166798</v>
          </cell>
          <cell r="AY42">
            <v>142.87604546137953</v>
          </cell>
          <cell r="AZ42">
            <v>307.78114255632596</v>
          </cell>
          <cell r="BA42">
            <v>487.97034112882233</v>
          </cell>
          <cell r="BB42">
            <v>255.6693429880026</v>
          </cell>
          <cell r="BC42">
            <v>-77.803758219492678</v>
          </cell>
          <cell r="BD42">
            <v>-101.65356478174688</v>
          </cell>
          <cell r="BE42">
            <v>-128.01765118952346</v>
          </cell>
          <cell r="BF42">
            <v>-142.59903366795157</v>
          </cell>
          <cell r="BG42">
            <v>1964.7587203295743</v>
          </cell>
        </row>
        <row r="44">
          <cell r="A44" t="str">
            <v>OPERATING INCOME</v>
          </cell>
          <cell r="E44">
            <v>1079.5043935015271</v>
          </cell>
          <cell r="F44">
            <v>750.63034234505415</v>
          </cell>
          <cell r="G44">
            <v>75.572173600788645</v>
          </cell>
          <cell r="H44">
            <v>273.48412711473662</v>
          </cell>
          <cell r="I44">
            <v>287.68538342350303</v>
          </cell>
          <cell r="J44">
            <v>582.56201930803502</v>
          </cell>
          <cell r="K44">
            <v>903.73184100262074</v>
          </cell>
          <cell r="L44">
            <v>507.54233271294436</v>
          </cell>
          <cell r="M44">
            <v>-75.343255885616443</v>
          </cell>
          <cell r="N44">
            <v>-125.86843777077036</v>
          </cell>
          <cell r="O44">
            <v>-166.58039764911928</v>
          </cell>
          <cell r="P44">
            <v>-182.10873329391598</v>
          </cell>
          <cell r="Q44">
            <v>3910.811788409791</v>
          </cell>
          <cell r="S44">
            <v>1026.3564341390145</v>
          </cell>
          <cell r="T44">
            <v>697.0902625424884</v>
          </cell>
          <cell r="U44">
            <v>30.248667642510949</v>
          </cell>
          <cell r="V44">
            <v>220.96195313221978</v>
          </cell>
          <cell r="W44">
            <v>226.56018152241691</v>
          </cell>
          <cell r="X44">
            <v>506.82660585793155</v>
          </cell>
          <cell r="Y44">
            <v>817.42728881995743</v>
          </cell>
          <cell r="Z44">
            <v>421.15478612742919</v>
          </cell>
          <cell r="AA44">
            <v>-151.96303206044817</v>
          </cell>
          <cell r="AB44">
            <v>-194.8942944036564</v>
          </cell>
          <cell r="AC44">
            <v>-236.28075885248433</v>
          </cell>
          <cell r="AD44">
            <v>-257.80458258879662</v>
          </cell>
          <cell r="AE44">
            <v>3105.683511878583</v>
          </cell>
          <cell r="AG44">
            <v>1025.9772577097231</v>
          </cell>
          <cell r="AH44">
            <v>696.34220798764204</v>
          </cell>
          <cell r="AI44">
            <v>34.668269962486342</v>
          </cell>
          <cell r="AJ44">
            <v>221.34293705679451</v>
          </cell>
          <cell r="AK44">
            <v>224.10052266032048</v>
          </cell>
          <cell r="AL44">
            <v>503.19684663544996</v>
          </cell>
          <cell r="AM44">
            <v>809.07354586365375</v>
          </cell>
          <cell r="AN44">
            <v>412.12178539363202</v>
          </cell>
          <cell r="AO44">
            <v>-157.01557821501771</v>
          </cell>
          <cell r="AP44">
            <v>-197.76759556932757</v>
          </cell>
          <cell r="AQ44">
            <v>-239.49542049846013</v>
          </cell>
          <cell r="AR44">
            <v>-261.71843083570809</v>
          </cell>
          <cell r="AS44">
            <v>3070.8263481511881</v>
          </cell>
          <cell r="AU44">
            <v>938.31702897014623</v>
          </cell>
          <cell r="AV44">
            <v>608.68211840741935</v>
          </cell>
          <cell r="AW44">
            <v>-52.73284599113591</v>
          </cell>
          <cell r="AX44">
            <v>133.68342783862909</v>
          </cell>
          <cell r="AY44">
            <v>135.92354461626826</v>
          </cell>
          <cell r="AZ44">
            <v>414.49062005604554</v>
          </cell>
          <cell r="BA44">
            <v>719.84453279413617</v>
          </cell>
          <cell r="BB44">
            <v>325.46791824080128</v>
          </cell>
          <cell r="BC44">
            <v>-243.15220394229942</v>
          </cell>
          <cell r="BD44">
            <v>-283.37497843351383</v>
          </cell>
          <cell r="BE44">
            <v>-325.10322037450817</v>
          </cell>
          <cell r="BF44">
            <v>-347.80637622207632</v>
          </cell>
          <cell r="BG44">
            <v>2024.2395659599104</v>
          </cell>
        </row>
        <row r="46">
          <cell r="A46" t="str">
            <v>Discontinued Operations</v>
          </cell>
        </row>
        <row r="47">
          <cell r="A47" t="str">
            <v xml:space="preserve">  Discontinued Operations, net of tax</v>
          </cell>
          <cell r="Q47">
            <v>0</v>
          </cell>
          <cell r="AE47">
            <v>0</v>
          </cell>
          <cell r="AS47">
            <v>0</v>
          </cell>
          <cell r="BG47">
            <v>0</v>
          </cell>
        </row>
        <row r="48">
          <cell r="A48" t="str">
            <v xml:space="preserve">  Gain on Disposal, net of tax</v>
          </cell>
          <cell r="Q48">
            <v>0</v>
          </cell>
          <cell r="AE48">
            <v>0</v>
          </cell>
          <cell r="AS48">
            <v>0</v>
          </cell>
          <cell r="BG48">
            <v>0</v>
          </cell>
        </row>
        <row r="49">
          <cell r="A49" t="str">
            <v xml:space="preserve">  Loss on Disposal, net of tax</v>
          </cell>
          <cell r="Q49">
            <v>0</v>
          </cell>
          <cell r="AE49">
            <v>0</v>
          </cell>
          <cell r="AS49">
            <v>0</v>
          </cell>
          <cell r="BG49">
            <v>0</v>
          </cell>
        </row>
        <row r="50">
          <cell r="Q50">
            <v>0</v>
          </cell>
          <cell r="AE50">
            <v>0</v>
          </cell>
          <cell r="AS50">
            <v>0</v>
          </cell>
          <cell r="BG50">
            <v>0</v>
          </cell>
        </row>
        <row r="51">
          <cell r="Q51">
            <v>0</v>
          </cell>
          <cell r="AE51">
            <v>0</v>
          </cell>
          <cell r="AS51">
            <v>0</v>
          </cell>
          <cell r="BG51">
            <v>0</v>
          </cell>
        </row>
        <row r="52">
          <cell r="Q52">
            <v>0</v>
          </cell>
          <cell r="AE52">
            <v>0</v>
          </cell>
          <cell r="AS52">
            <v>0</v>
          </cell>
          <cell r="BG52">
            <v>0</v>
          </cell>
        </row>
        <row r="53">
          <cell r="A53" t="str">
            <v>Net Income From Discontinued Operations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</row>
        <row r="59">
          <cell r="A59" t="str">
            <v>Net Income before Extraordinary Items</v>
          </cell>
          <cell r="E59">
            <v>654.49603414330284</v>
          </cell>
          <cell r="F59">
            <v>474.34301217265016</v>
          </cell>
          <cell r="G59">
            <v>66.561656188513055</v>
          </cell>
          <cell r="H59">
            <v>191.55743646756503</v>
          </cell>
          <cell r="I59">
            <v>197.1745748233653</v>
          </cell>
          <cell r="J59">
            <v>371.97078508208591</v>
          </cell>
          <cell r="K59">
            <v>572.0291676213634</v>
          </cell>
          <cell r="L59">
            <v>338.53423589327809</v>
          </cell>
          <cell r="M59">
            <v>-3.715439920848727</v>
          </cell>
          <cell r="N59">
            <v>-25.679068605130642</v>
          </cell>
          <cell r="O59">
            <v>-48.777764835073619</v>
          </cell>
          <cell r="P59">
            <v>-55.677618528752461</v>
          </cell>
          <cell r="Q59">
            <v>2732.8170105023219</v>
          </cell>
          <cell r="S59">
            <v>659.23751571660671</v>
          </cell>
          <cell r="T59">
            <v>465.15319331626785</v>
          </cell>
          <cell r="U59">
            <v>73.926650498658859</v>
          </cell>
          <cell r="V59">
            <v>186.12276882082568</v>
          </cell>
          <cell r="W59">
            <v>186.34225456703263</v>
          </cell>
          <cell r="X59">
            <v>352.53072822740052</v>
          </cell>
          <cell r="Y59">
            <v>538.41157340292921</v>
          </cell>
          <cell r="Z59">
            <v>304.89897844437604</v>
          </cell>
          <cell r="AA59">
            <v>-31.203511604134036</v>
          </cell>
          <cell r="AB59">
            <v>-56.825575281230172</v>
          </cell>
          <cell r="AC59">
            <v>-82.927915357985427</v>
          </cell>
          <cell r="AD59">
            <v>-96.532620571644429</v>
          </cell>
          <cell r="AE59">
            <v>2499.1340401791022</v>
          </cell>
          <cell r="AG59">
            <v>665.41600144067979</v>
          </cell>
          <cell r="AH59">
            <v>471.16676267667543</v>
          </cell>
          <cell r="AI59">
            <v>83.321600170779831</v>
          </cell>
          <cell r="AJ59">
            <v>192.99859138774121</v>
          </cell>
          <cell r="AK59">
            <v>191.29799300507682</v>
          </cell>
          <cell r="AL59">
            <v>356.75946704865947</v>
          </cell>
          <cell r="AM59">
            <v>537.0800110278891</v>
          </cell>
          <cell r="AN59">
            <v>303.16454050321636</v>
          </cell>
          <cell r="AO59">
            <v>-30.454534381562482</v>
          </cell>
          <cell r="AP59">
            <v>-54.830925113408099</v>
          </cell>
          <cell r="AQ59">
            <v>-81.184286176133341</v>
          </cell>
          <cell r="AR59">
            <v>-95.187009970738359</v>
          </cell>
          <cell r="AS59">
            <v>2539.548211618875</v>
          </cell>
          <cell r="AU59">
            <v>617.28061692704523</v>
          </cell>
          <cell r="AV59">
            <v>423.07185725453525</v>
          </cell>
          <cell r="AW59">
            <v>35.242388255500273</v>
          </cell>
          <cell r="AX59">
            <v>144.9409936166798</v>
          </cell>
          <cell r="AY59">
            <v>142.87604546137953</v>
          </cell>
          <cell r="AZ59">
            <v>307.78114255632596</v>
          </cell>
          <cell r="BA59">
            <v>487.97034112882233</v>
          </cell>
          <cell r="BB59">
            <v>255.6693429880026</v>
          </cell>
          <cell r="BC59">
            <v>-77.803758219492678</v>
          </cell>
          <cell r="BD59">
            <v>-101.65356478174688</v>
          </cell>
          <cell r="BE59">
            <v>-128.01765118952346</v>
          </cell>
          <cell r="BF59">
            <v>-142.59903366795157</v>
          </cell>
          <cell r="BG59">
            <v>1964.7587203295743</v>
          </cell>
        </row>
        <row r="61">
          <cell r="A61" t="str">
            <v>Income from Extraordinary Items</v>
          </cell>
          <cell r="Q61">
            <v>0</v>
          </cell>
          <cell r="AE61">
            <v>0</v>
          </cell>
          <cell r="AS61">
            <v>0</v>
          </cell>
          <cell r="BG61">
            <v>0</v>
          </cell>
        </row>
        <row r="66">
          <cell r="A66" t="str">
            <v>Net Income</v>
          </cell>
          <cell r="E66">
            <v>654.49603414330284</v>
          </cell>
          <cell r="F66">
            <v>474.34301217265016</v>
          </cell>
          <cell r="G66">
            <v>66.561656188513055</v>
          </cell>
          <cell r="H66">
            <v>191.55743646756503</v>
          </cell>
          <cell r="I66">
            <v>197.1745748233653</v>
          </cell>
          <cell r="J66">
            <v>371.97078508208591</v>
          </cell>
          <cell r="K66">
            <v>572.0291676213634</v>
          </cell>
          <cell r="L66">
            <v>338.53423589327809</v>
          </cell>
          <cell r="M66">
            <v>-3.715439920848727</v>
          </cell>
          <cell r="N66">
            <v>-25.679068605130642</v>
          </cell>
          <cell r="O66">
            <v>-48.777764835073619</v>
          </cell>
          <cell r="P66">
            <v>-55.677618528752461</v>
          </cell>
          <cell r="Q66">
            <v>2732.8170105023219</v>
          </cell>
          <cell r="S66">
            <v>659.23751571660671</v>
          </cell>
          <cell r="T66">
            <v>465.15319331626785</v>
          </cell>
          <cell r="U66">
            <v>73.926650498658859</v>
          </cell>
          <cell r="V66">
            <v>186.12276882082568</v>
          </cell>
          <cell r="W66">
            <v>186.34225456703263</v>
          </cell>
          <cell r="X66">
            <v>352.53072822740052</v>
          </cell>
          <cell r="Y66">
            <v>538.41157340292921</v>
          </cell>
          <cell r="Z66">
            <v>304.89897844437604</v>
          </cell>
          <cell r="AA66">
            <v>-31.203511604134036</v>
          </cell>
          <cell r="AB66">
            <v>-56.825575281230172</v>
          </cell>
          <cell r="AC66">
            <v>-82.927915357985427</v>
          </cell>
          <cell r="AD66">
            <v>-96.532620571644429</v>
          </cell>
          <cell r="AE66">
            <v>2499.1340401791022</v>
          </cell>
          <cell r="AG66">
            <v>665.41600144067979</v>
          </cell>
          <cell r="AH66">
            <v>471.16676267667543</v>
          </cell>
          <cell r="AI66">
            <v>83.321600170779831</v>
          </cell>
          <cell r="AJ66">
            <v>192.99859138774121</v>
          </cell>
          <cell r="AK66">
            <v>191.29799300507682</v>
          </cell>
          <cell r="AL66">
            <v>356.75946704865947</v>
          </cell>
          <cell r="AM66">
            <v>537.0800110278891</v>
          </cell>
          <cell r="AN66">
            <v>303.16454050321636</v>
          </cell>
          <cell r="AO66">
            <v>-30.454534381562482</v>
          </cell>
          <cell r="AP66">
            <v>-54.830925113408099</v>
          </cell>
          <cell r="AQ66">
            <v>-81.184286176133341</v>
          </cell>
          <cell r="AR66">
            <v>-95.187009970738359</v>
          </cell>
          <cell r="AS66">
            <v>2539.548211618875</v>
          </cell>
          <cell r="AU66">
            <v>617.28061692704523</v>
          </cell>
          <cell r="AV66">
            <v>423.07185725453525</v>
          </cell>
          <cell r="AW66">
            <v>35.242388255500273</v>
          </cell>
          <cell r="AX66">
            <v>144.9409936166798</v>
          </cell>
          <cell r="AY66">
            <v>142.87604546137953</v>
          </cell>
          <cell r="AZ66">
            <v>307.78114255632596</v>
          </cell>
          <cell r="BA66">
            <v>487.97034112882233</v>
          </cell>
          <cell r="BB66">
            <v>255.6693429880026</v>
          </cell>
          <cell r="BC66">
            <v>-77.803758219492678</v>
          </cell>
          <cell r="BD66">
            <v>-101.65356478174688</v>
          </cell>
          <cell r="BE66">
            <v>-128.01765118952346</v>
          </cell>
          <cell r="BF66">
            <v>-142.59903366795157</v>
          </cell>
          <cell r="BG66">
            <v>1964.7587203295743</v>
          </cell>
        </row>
        <row r="68">
          <cell r="A68" t="str">
            <v>Preferred Dividends</v>
          </cell>
          <cell r="Q68">
            <v>0</v>
          </cell>
          <cell r="AE68">
            <v>0</v>
          </cell>
          <cell r="AS68">
            <v>0</v>
          </cell>
          <cell r="BG68">
            <v>0</v>
          </cell>
        </row>
        <row r="71">
          <cell r="A71" t="str">
            <v>Net Earnings for Common Stock</v>
          </cell>
          <cell r="E71">
            <v>654.49603414330284</v>
          </cell>
          <cell r="F71">
            <v>474.34301217265016</v>
          </cell>
          <cell r="G71">
            <v>66.561656188513055</v>
          </cell>
          <cell r="H71">
            <v>191.55743646756503</v>
          </cell>
          <cell r="I71">
            <v>197.1745748233653</v>
          </cell>
          <cell r="J71">
            <v>371.97078508208591</v>
          </cell>
          <cell r="K71">
            <v>572.0291676213634</v>
          </cell>
          <cell r="L71">
            <v>338.53423589327809</v>
          </cell>
          <cell r="M71">
            <v>-3.715439920848727</v>
          </cell>
          <cell r="N71">
            <v>-25.679068605130642</v>
          </cell>
          <cell r="O71">
            <v>-48.777764835073619</v>
          </cell>
          <cell r="P71">
            <v>-55.677618528752461</v>
          </cell>
          <cell r="Q71">
            <v>2732.8170105023219</v>
          </cell>
          <cell r="S71">
            <v>659.23751571660671</v>
          </cell>
          <cell r="T71">
            <v>465.15319331626785</v>
          </cell>
          <cell r="U71">
            <v>73.926650498658859</v>
          </cell>
          <cell r="V71">
            <v>186.12276882082568</v>
          </cell>
          <cell r="W71">
            <v>186.34225456703263</v>
          </cell>
          <cell r="X71">
            <v>352.53072822740052</v>
          </cell>
          <cell r="Y71">
            <v>538.41157340292921</v>
          </cell>
          <cell r="Z71">
            <v>304.89897844437604</v>
          </cell>
          <cell r="AA71">
            <v>-31.203511604134036</v>
          </cell>
          <cell r="AB71">
            <v>-56.825575281230172</v>
          </cell>
          <cell r="AC71">
            <v>-82.927915357985427</v>
          </cell>
          <cell r="AD71">
            <v>-96.532620571644429</v>
          </cell>
          <cell r="AE71">
            <v>2499.1340401791022</v>
          </cell>
          <cell r="AG71">
            <v>665.41600144067979</v>
          </cell>
          <cell r="AH71">
            <v>471.16676267667543</v>
          </cell>
          <cell r="AI71">
            <v>83.321600170779831</v>
          </cell>
          <cell r="AJ71">
            <v>192.99859138774121</v>
          </cell>
          <cell r="AK71">
            <v>191.29799300507682</v>
          </cell>
          <cell r="AL71">
            <v>356.75946704865947</v>
          </cell>
          <cell r="AM71">
            <v>537.0800110278891</v>
          </cell>
          <cell r="AN71">
            <v>303.16454050321636</v>
          </cell>
          <cell r="AO71">
            <v>-30.454534381562482</v>
          </cell>
          <cell r="AP71">
            <v>-54.830925113408099</v>
          </cell>
          <cell r="AQ71">
            <v>-81.184286176133341</v>
          </cell>
          <cell r="AR71">
            <v>-95.187009970738359</v>
          </cell>
          <cell r="AS71">
            <v>2539.548211618875</v>
          </cell>
          <cell r="AU71">
            <v>617.28061692704523</v>
          </cell>
          <cell r="AV71">
            <v>423.07185725453525</v>
          </cell>
          <cell r="AW71">
            <v>35.242388255500273</v>
          </cell>
          <cell r="AX71">
            <v>144.9409936166798</v>
          </cell>
          <cell r="AY71">
            <v>142.87604546137953</v>
          </cell>
          <cell r="AZ71">
            <v>307.78114255632596</v>
          </cell>
          <cell r="BA71">
            <v>487.97034112882233</v>
          </cell>
          <cell r="BB71">
            <v>255.6693429880026</v>
          </cell>
          <cell r="BC71">
            <v>-77.803758219492678</v>
          </cell>
          <cell r="BD71">
            <v>-101.65356478174688</v>
          </cell>
          <cell r="BE71">
            <v>-128.01765118952346</v>
          </cell>
          <cell r="BF71">
            <v>-142.59903366795157</v>
          </cell>
          <cell r="BG71">
            <v>1964.7587203295743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Graphs"/>
      <sheetName val="Program Scaling Factors"/>
      <sheetName val="PrevQ_Derivative Inventory"/>
    </sheetNames>
    <sheetDataSet>
      <sheetData sheetId="0" refreshError="1">
        <row r="6">
          <cell r="BZ6" t="str">
            <v>Marketing Services</v>
          </cell>
          <cell r="CB6" t="str">
            <v>Page 7</v>
          </cell>
          <cell r="CW6" t="str">
            <v>Marketing Services</v>
          </cell>
          <cell r="CY6" t="str">
            <v>Page 6</v>
          </cell>
          <cell r="ER6" t="str">
            <v>Marketing Services</v>
          </cell>
          <cell r="ES6" t="str">
            <v>Page 9</v>
          </cell>
          <cell r="FM6" t="str">
            <v>Marketing Services</v>
          </cell>
          <cell r="FO6" t="str">
            <v>Page 8</v>
          </cell>
        </row>
        <row r="7">
          <cell r="BR7" t="str">
            <v>KEYSPAN  ENERGY DELIVERY VOLUME RESULTS</v>
          </cell>
          <cell r="CO7" t="str">
            <v>KEYSPAN  ENERGY DELIVERY REMAINING PERIOD MARGIN FORECAST</v>
          </cell>
          <cell r="EJ7" t="str">
            <v>KEYSPAN  ENERGY DELIVERY YEP 2000 VOLUME VS 1999</v>
          </cell>
          <cell r="FE7" t="str">
            <v>KEYSPAN  ENERGY DELIVERY YEP 2000 MARGIN VS 1999</v>
          </cell>
        </row>
        <row r="9">
          <cell r="BR9" t="str">
            <v>NORMALIZED ACTUALS 2000 vs 1999 (Mdt)</v>
          </cell>
          <cell r="CO9" t="str">
            <v>Year End Projected (YEP) vs Forecast with Minimum and Maximum Ranges</v>
          </cell>
          <cell r="EJ9" t="str">
            <v>YEP 2000 vs 1999</v>
          </cell>
          <cell r="FE9" t="str">
            <v>YEP 2000 vs 1999</v>
          </cell>
        </row>
        <row r="10">
          <cell r="BR10" t="str">
            <v>(Results through October 2000)</v>
          </cell>
          <cell r="CO10" t="str">
            <v>($000)</v>
          </cell>
          <cell r="EJ10" t="str">
            <v>(Volumes Mdt)</v>
          </cell>
          <cell r="FE10" t="str">
            <v>(Margin $000)</v>
          </cell>
        </row>
        <row r="16">
          <cell r="BU16" t="str">
            <v xml:space="preserve">                       Keyspan Energy Delivery Volumes (Combined)</v>
          </cell>
          <cell r="CQ16" t="str">
            <v xml:space="preserve">                                 Keyspan Energy Delivery YEP Margins (Combined) ($000)</v>
          </cell>
          <cell r="EM16" t="str">
            <v>Keyspan Energy Delivery Volumes (Combined)</v>
          </cell>
          <cell r="FH16" t="str">
            <v xml:space="preserve">               Keyspan Energy Delivery Margins (Combined)</v>
          </cell>
        </row>
        <row r="17">
          <cell r="EO17" t="str">
            <v>Forecast</v>
          </cell>
          <cell r="EQ17" t="str">
            <v>YEP vs 1999</v>
          </cell>
          <cell r="ER17" t="str">
            <v>YEP vs 1999</v>
          </cell>
          <cell r="FJ17" t="str">
            <v>Forecast</v>
          </cell>
          <cell r="FL17" t="str">
            <v>YEP vs 1999</v>
          </cell>
          <cell r="FM17" t="str">
            <v>YEP vs 1999</v>
          </cell>
        </row>
        <row r="18">
          <cell r="BV18">
            <v>2000</v>
          </cell>
          <cell r="BW18">
            <v>1999</v>
          </cell>
          <cell r="BY18" t="str">
            <v>Variation</v>
          </cell>
          <cell r="BZ18" t="str">
            <v>% Variation</v>
          </cell>
          <cell r="CR18" t="str">
            <v>YEP</v>
          </cell>
          <cell r="CS18" t="str">
            <v>Forecast</v>
          </cell>
          <cell r="CT18" t="str">
            <v>Difference</v>
          </cell>
          <cell r="CU18" t="str">
            <v>% Difference</v>
          </cell>
          <cell r="CV18" t="str">
            <v>Min</v>
          </cell>
          <cell r="CW18" t="str">
            <v>Max</v>
          </cell>
          <cell r="EN18" t="str">
            <v>YEP 2000</v>
          </cell>
          <cell r="EO18">
            <v>2000</v>
          </cell>
          <cell r="EP18">
            <v>1999</v>
          </cell>
          <cell r="EQ18" t="str">
            <v>Variation</v>
          </cell>
          <cell r="ER18" t="str">
            <v>% Variation</v>
          </cell>
          <cell r="FI18" t="str">
            <v>YEP 2000</v>
          </cell>
          <cell r="FJ18">
            <v>2000</v>
          </cell>
          <cell r="FK18">
            <v>1999</v>
          </cell>
          <cell r="FL18" t="str">
            <v>Variation</v>
          </cell>
          <cell r="FM18" t="str">
            <v>% Variation</v>
          </cell>
        </row>
        <row r="19">
          <cell r="BU19" t="str">
            <v>Firm Normalized</v>
          </cell>
          <cell r="BV19">
            <v>0</v>
          </cell>
          <cell r="BW19" t="e">
            <v>#REF!</v>
          </cell>
          <cell r="BY19" t="e">
            <v>#REF!</v>
          </cell>
          <cell r="BZ19" t="e">
            <v>#REF!</v>
          </cell>
          <cell r="CQ19" t="str">
            <v>Firm</v>
          </cell>
          <cell r="CR19">
            <v>867296.51300000004</v>
          </cell>
          <cell r="CS19">
            <v>867296.51300000004</v>
          </cell>
          <cell r="CT19">
            <v>0</v>
          </cell>
          <cell r="CU19">
            <v>0</v>
          </cell>
          <cell r="CV19">
            <v>863864.51300000004</v>
          </cell>
          <cell r="CW19">
            <v>869114.51300000004</v>
          </cell>
          <cell r="EM19" t="str">
            <v>Firm Normalized</v>
          </cell>
          <cell r="EN19" t="e">
            <v>#REF!</v>
          </cell>
          <cell r="EO19" t="e">
            <v>#REF!</v>
          </cell>
          <cell r="EP19" t="e">
            <v>#REF!</v>
          </cell>
          <cell r="EQ19" t="e">
            <v>#REF!</v>
          </cell>
          <cell r="ER19" t="e">
            <v>#REF!</v>
          </cell>
          <cell r="FH19" t="str">
            <v>Firm</v>
          </cell>
          <cell r="FI19">
            <v>867296.51300000004</v>
          </cell>
          <cell r="FJ19">
            <v>867296.51300000004</v>
          </cell>
          <cell r="FK19">
            <v>845383</v>
          </cell>
          <cell r="FL19">
            <v>21913.513000000035</v>
          </cell>
          <cell r="FM19">
            <v>2.5921402488576328E-2</v>
          </cell>
        </row>
        <row r="20">
          <cell r="BU20" t="str">
            <v>TC</v>
          </cell>
          <cell r="BV20">
            <v>0</v>
          </cell>
          <cell r="BW20">
            <v>0</v>
          </cell>
          <cell r="BY20">
            <v>0</v>
          </cell>
          <cell r="BZ20" t="e">
            <v>#DIV/0!</v>
          </cell>
          <cell r="CQ20" t="str">
            <v>TC</v>
          </cell>
          <cell r="CR20">
            <v>0</v>
          </cell>
          <cell r="CS20">
            <v>0</v>
          </cell>
          <cell r="CT20">
            <v>0</v>
          </cell>
          <cell r="CU20" t="e">
            <v>#DIV/0!</v>
          </cell>
          <cell r="CV20">
            <v>0</v>
          </cell>
          <cell r="CW20">
            <v>0</v>
          </cell>
          <cell r="EM20" t="str">
            <v>TC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 t="e">
            <v>#DIV/0!</v>
          </cell>
          <cell r="FH20" t="str">
            <v>TC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 t="e">
            <v>#DIV/0!</v>
          </cell>
        </row>
        <row r="21">
          <cell r="BU21" t="str">
            <v>Interruptible</v>
          </cell>
          <cell r="BV21">
            <v>0</v>
          </cell>
          <cell r="BW21" t="e">
            <v>#REF!</v>
          </cell>
          <cell r="BY21" t="e">
            <v>#REF!</v>
          </cell>
          <cell r="BZ21" t="e">
            <v>#REF!</v>
          </cell>
          <cell r="CQ21" t="str">
            <v>Interruptible</v>
          </cell>
          <cell r="CR21">
            <v>12033.001</v>
          </cell>
          <cell r="CS21">
            <v>12033.001</v>
          </cell>
          <cell r="CT21">
            <v>0</v>
          </cell>
          <cell r="CU21">
            <v>0</v>
          </cell>
          <cell r="CV21">
            <v>12033.001</v>
          </cell>
          <cell r="CW21">
            <v>12033.001</v>
          </cell>
          <cell r="EM21" t="str">
            <v>Interruptible</v>
          </cell>
          <cell r="EN21" t="e">
            <v>#REF!</v>
          </cell>
          <cell r="EO21" t="e">
            <v>#REF!</v>
          </cell>
          <cell r="EP21" t="e">
            <v>#REF!</v>
          </cell>
          <cell r="EQ21" t="e">
            <v>#REF!</v>
          </cell>
          <cell r="ER21" t="e">
            <v>#REF!</v>
          </cell>
          <cell r="FH21" t="str">
            <v>Interruptible</v>
          </cell>
          <cell r="FI21">
            <v>12033.001</v>
          </cell>
          <cell r="FJ21">
            <v>12033.001</v>
          </cell>
          <cell r="FK21">
            <v>9295</v>
          </cell>
          <cell r="FL21">
            <v>2738.0010000000002</v>
          </cell>
          <cell r="FM21">
            <v>0.29456707907477142</v>
          </cell>
        </row>
        <row r="22">
          <cell r="BU22" t="str">
            <v>Total</v>
          </cell>
          <cell r="BV22">
            <v>0</v>
          </cell>
          <cell r="BW22" t="e">
            <v>#REF!</v>
          </cell>
          <cell r="BY22" t="e">
            <v>#REF!</v>
          </cell>
          <cell r="BZ22" t="e">
            <v>#REF!</v>
          </cell>
          <cell r="CQ22" t="str">
            <v>Enron/Hub</v>
          </cell>
          <cell r="CR22">
            <v>0</v>
          </cell>
          <cell r="CS22">
            <v>0</v>
          </cell>
          <cell r="CT22">
            <v>0</v>
          </cell>
          <cell r="CU22" t="e">
            <v>#DIV/0!</v>
          </cell>
          <cell r="CV22">
            <v>0</v>
          </cell>
          <cell r="CW22">
            <v>0</v>
          </cell>
          <cell r="EM22" t="str">
            <v>Total</v>
          </cell>
          <cell r="EN22" t="e">
            <v>#REF!</v>
          </cell>
          <cell r="EO22" t="e">
            <v>#REF!</v>
          </cell>
          <cell r="EP22" t="e">
            <v>#REF!</v>
          </cell>
          <cell r="EQ22" t="e">
            <v>#REF!</v>
          </cell>
          <cell r="ER22" t="e">
            <v>#REF!</v>
          </cell>
          <cell r="FH22" t="str">
            <v>Enron/Hub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 t="e">
            <v>#DIV/0!</v>
          </cell>
        </row>
        <row r="23">
          <cell r="CQ23" t="str">
            <v>Other</v>
          </cell>
          <cell r="CR23">
            <v>29774.2</v>
          </cell>
          <cell r="CS23">
            <v>29774.2</v>
          </cell>
          <cell r="CT23">
            <v>0</v>
          </cell>
          <cell r="CU23">
            <v>0</v>
          </cell>
          <cell r="CV23">
            <v>29774.2</v>
          </cell>
          <cell r="CW23">
            <v>30174.2</v>
          </cell>
          <cell r="FH23" t="str">
            <v>UFG Incentive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 t="e">
            <v>#DIV/0!</v>
          </cell>
        </row>
        <row r="24">
          <cell r="CQ24" t="str">
            <v>Property Tax</v>
          </cell>
          <cell r="CR24">
            <v>0</v>
          </cell>
          <cell r="CS24">
            <v>0</v>
          </cell>
          <cell r="CT24">
            <v>0</v>
          </cell>
          <cell r="CU24" t="str">
            <v>NA</v>
          </cell>
          <cell r="CV24">
            <v>0</v>
          </cell>
          <cell r="CW24">
            <v>0</v>
          </cell>
          <cell r="FH24" t="str">
            <v>Other Revenues</v>
          </cell>
          <cell r="FI24">
            <v>28368.2</v>
          </cell>
          <cell r="FJ24">
            <v>29774.2</v>
          </cell>
          <cell r="FK24">
            <v>29018</v>
          </cell>
          <cell r="FL24">
            <v>-649.79999999999927</v>
          </cell>
          <cell r="FM24">
            <v>-2.2392997449858676E-2</v>
          </cell>
        </row>
        <row r="25">
          <cell r="CQ25" t="str">
            <v>Total</v>
          </cell>
          <cell r="CR25">
            <v>909103.71400000004</v>
          </cell>
          <cell r="CS25">
            <v>909103.71400000004</v>
          </cell>
          <cell r="CT25">
            <v>0</v>
          </cell>
          <cell r="CU25">
            <v>0</v>
          </cell>
          <cell r="CV25">
            <v>905671.71400000004</v>
          </cell>
          <cell r="CW25">
            <v>911321.71400000004</v>
          </cell>
          <cell r="FH25" t="str">
            <v>Earnings Adjustment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 t="str">
            <v>NA</v>
          </cell>
        </row>
        <row r="26"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 t="str">
            <v>NA</v>
          </cell>
        </row>
        <row r="27">
          <cell r="FH27" t="str">
            <v>Total</v>
          </cell>
          <cell r="FI27">
            <v>907697.71400000004</v>
          </cell>
          <cell r="FJ27">
            <v>909103.71400000004</v>
          </cell>
          <cell r="FK27">
            <v>883696</v>
          </cell>
          <cell r="FL27">
            <v>24001.714000000036</v>
          </cell>
          <cell r="FM27">
            <v>2.7160600477992514E-2</v>
          </cell>
        </row>
        <row r="43">
          <cell r="EI43" t="str">
            <v>New York Volumes</v>
          </cell>
          <cell r="EQ43" t="str">
            <v>Long Island Volumes</v>
          </cell>
        </row>
        <row r="44">
          <cell r="BQ44" t="str">
            <v>New York Volumes</v>
          </cell>
          <cell r="BY44" t="str">
            <v>Long Island Volumes</v>
          </cell>
          <cell r="EK44" t="str">
            <v>Forecast</v>
          </cell>
          <cell r="EM44" t="str">
            <v>YEP vs 1999</v>
          </cell>
          <cell r="EN44" t="str">
            <v>YEP vs 1999</v>
          </cell>
          <cell r="ES44" t="str">
            <v>Forecast</v>
          </cell>
          <cell r="EU44" t="str">
            <v>YEP vs 1999</v>
          </cell>
          <cell r="EV44" t="str">
            <v>YEP vs 1999</v>
          </cell>
        </row>
        <row r="45">
          <cell r="BR45">
            <v>2000</v>
          </cell>
          <cell r="BS45">
            <v>1999</v>
          </cell>
          <cell r="BU45" t="str">
            <v>Variation</v>
          </cell>
          <cell r="BV45" t="str">
            <v>% Variation</v>
          </cell>
          <cell r="BZ45">
            <v>2000</v>
          </cell>
          <cell r="CA45">
            <v>1999</v>
          </cell>
          <cell r="CC45" t="str">
            <v>Variation</v>
          </cell>
          <cell r="CD45" t="str">
            <v>% Variation</v>
          </cell>
          <cell r="EJ45" t="str">
            <v>YEP 2000</v>
          </cell>
          <cell r="EK45">
            <v>2000</v>
          </cell>
          <cell r="EL45">
            <v>1999</v>
          </cell>
          <cell r="EM45" t="str">
            <v>Variation</v>
          </cell>
          <cell r="EN45" t="str">
            <v>% Variation</v>
          </cell>
          <cell r="ER45" t="str">
            <v>YEP 2000</v>
          </cell>
          <cell r="ES45">
            <v>2000</v>
          </cell>
          <cell r="ET45">
            <v>1999</v>
          </cell>
          <cell r="EU45" t="str">
            <v>Variation</v>
          </cell>
          <cell r="EV45" t="str">
            <v>% Variation</v>
          </cell>
        </row>
        <row r="46">
          <cell r="BQ46" t="str">
            <v>Firm Normalized</v>
          </cell>
          <cell r="BR46">
            <v>0</v>
          </cell>
          <cell r="BS46" t="e">
            <v>#REF!</v>
          </cell>
          <cell r="BU46" t="e">
            <v>#REF!</v>
          </cell>
          <cell r="BV46" t="e">
            <v>#REF!</v>
          </cell>
          <cell r="BY46" t="str">
            <v>Firm Normalized</v>
          </cell>
          <cell r="BZ46">
            <v>0</v>
          </cell>
          <cell r="CA46">
            <v>48051</v>
          </cell>
          <cell r="CC46">
            <v>-48051</v>
          </cell>
          <cell r="CD46">
            <v>-1</v>
          </cell>
          <cell r="CN46" t="str">
            <v>New York YEP Margins ($000)</v>
          </cell>
          <cell r="CV46" t="str">
            <v>Long Island YEP Margins ($000)</v>
          </cell>
          <cell r="EI46" t="str">
            <v>Firm Normalized</v>
          </cell>
          <cell r="EJ46" t="e">
            <v>#REF!</v>
          </cell>
          <cell r="EK46" t="e">
            <v>#REF!</v>
          </cell>
          <cell r="EL46" t="e">
            <v>#REF!</v>
          </cell>
          <cell r="EM46" t="e">
            <v>#REF!</v>
          </cell>
          <cell r="EN46" t="e">
            <v>#REF!</v>
          </cell>
          <cell r="EQ46" t="str">
            <v>Firm Normalized</v>
          </cell>
          <cell r="ER46">
            <v>65864</v>
          </cell>
          <cell r="ES46">
            <v>65864</v>
          </cell>
          <cell r="ET46">
            <v>63702</v>
          </cell>
          <cell r="EU46">
            <v>2162</v>
          </cell>
          <cell r="EV46">
            <v>3.3939279771435737E-2</v>
          </cell>
        </row>
        <row r="47">
          <cell r="CN47" t="str">
            <v>YEP</v>
          </cell>
          <cell r="CO47" t="str">
            <v>Forecast</v>
          </cell>
          <cell r="CP47" t="str">
            <v>Difference</v>
          </cell>
          <cell r="CQ47" t="str">
            <v>% Difference</v>
          </cell>
          <cell r="CR47" t="str">
            <v>Min</v>
          </cell>
          <cell r="CS47" t="str">
            <v>Max</v>
          </cell>
          <cell r="CV47" t="str">
            <v>YEP</v>
          </cell>
          <cell r="CW47" t="str">
            <v>Forecast</v>
          </cell>
          <cell r="CX47" t="str">
            <v>Difference</v>
          </cell>
          <cell r="CY47" t="str">
            <v>% Difference</v>
          </cell>
          <cell r="CZ47" t="str">
            <v>Min</v>
          </cell>
          <cell r="DA47" t="str">
            <v>Max</v>
          </cell>
        </row>
        <row r="48">
          <cell r="BQ48" t="str">
            <v>Interruptible</v>
          </cell>
          <cell r="BR48">
            <v>0</v>
          </cell>
          <cell r="BS48" t="e">
            <v>#REF!</v>
          </cell>
          <cell r="BU48" t="e">
            <v>#REF!</v>
          </cell>
          <cell r="BV48" t="e">
            <v>#REF!</v>
          </cell>
          <cell r="BY48" t="str">
            <v>Total</v>
          </cell>
          <cell r="BZ48">
            <v>0</v>
          </cell>
          <cell r="CA48">
            <v>48051</v>
          </cell>
          <cell r="CC48">
            <v>-48051</v>
          </cell>
          <cell r="CD48">
            <v>-1</v>
          </cell>
          <cell r="CM48" t="str">
            <v>Firm</v>
          </cell>
          <cell r="CN48">
            <v>543948.51300000004</v>
          </cell>
          <cell r="CO48">
            <v>543948.51300000004</v>
          </cell>
          <cell r="CP48">
            <v>0</v>
          </cell>
          <cell r="CQ48">
            <v>0</v>
          </cell>
          <cell r="CR48">
            <v>541512.51300000004</v>
          </cell>
          <cell r="CS48">
            <v>544770.51300000004</v>
          </cell>
          <cell r="CU48" t="str">
            <v>Firm</v>
          </cell>
          <cell r="CV48">
            <v>323348</v>
          </cell>
          <cell r="CW48">
            <v>323348</v>
          </cell>
          <cell r="CX48">
            <v>0</v>
          </cell>
          <cell r="CY48">
            <v>0</v>
          </cell>
          <cell r="CZ48">
            <v>322352</v>
          </cell>
          <cell r="DA48">
            <v>324344</v>
          </cell>
          <cell r="EI48" t="str">
            <v>Interruptible</v>
          </cell>
          <cell r="EJ48" t="e">
            <v>#REF!</v>
          </cell>
          <cell r="EK48" t="e">
            <v>#REF!</v>
          </cell>
          <cell r="EL48" t="e">
            <v>#REF!</v>
          </cell>
          <cell r="EM48" t="e">
            <v>#REF!</v>
          </cell>
          <cell r="EN48" t="e">
            <v>#REF!</v>
          </cell>
          <cell r="EQ48" t="str">
            <v>Total</v>
          </cell>
          <cell r="ER48">
            <v>65864</v>
          </cell>
          <cell r="ES48">
            <v>65864</v>
          </cell>
          <cell r="ET48">
            <v>63702</v>
          </cell>
          <cell r="EU48">
            <v>2162</v>
          </cell>
          <cell r="EV48">
            <v>3.3939279771435737E-2</v>
          </cell>
          <cell r="FD48" t="str">
            <v>New York Margins</v>
          </cell>
          <cell r="FL48" t="str">
            <v>Long Island Margins</v>
          </cell>
        </row>
        <row r="49">
          <cell r="BQ49" t="str">
            <v>Total</v>
          </cell>
          <cell r="BR49">
            <v>0</v>
          </cell>
          <cell r="BS49" t="e">
            <v>#REF!</v>
          </cell>
          <cell r="BU49" t="e">
            <v>#REF!</v>
          </cell>
          <cell r="BV49" t="e">
            <v>#REF!</v>
          </cell>
          <cell r="EI49" t="str">
            <v>Total</v>
          </cell>
          <cell r="EJ49" t="e">
            <v>#REF!</v>
          </cell>
          <cell r="EK49" t="e">
            <v>#REF!</v>
          </cell>
          <cell r="EL49" t="e">
            <v>#REF!</v>
          </cell>
          <cell r="EM49" t="e">
            <v>#REF!</v>
          </cell>
          <cell r="EN49" t="e">
            <v>#REF!</v>
          </cell>
          <cell r="FF49" t="str">
            <v>Forecast</v>
          </cell>
          <cell r="FH49" t="str">
            <v>YEP vs 1999</v>
          </cell>
          <cell r="FI49" t="str">
            <v>YEP vs 1999</v>
          </cell>
          <cell r="FN49" t="str">
            <v>Forecast</v>
          </cell>
          <cell r="FP49" t="str">
            <v>YEP vs 1999</v>
          </cell>
          <cell r="FQ49" t="str">
            <v>YEP vs 1999</v>
          </cell>
        </row>
        <row r="50">
          <cell r="CM50" t="str">
            <v>Interruptible</v>
          </cell>
          <cell r="CN50">
            <v>12033.001</v>
          </cell>
          <cell r="CO50">
            <v>12033.001</v>
          </cell>
          <cell r="CP50">
            <v>0</v>
          </cell>
          <cell r="CQ50">
            <v>0</v>
          </cell>
          <cell r="CR50">
            <v>12033.001</v>
          </cell>
          <cell r="CS50">
            <v>12033.001</v>
          </cell>
          <cell r="CU50" t="str">
            <v>Other*</v>
          </cell>
          <cell r="CV50">
            <v>16428</v>
          </cell>
          <cell r="CW50">
            <v>16428</v>
          </cell>
          <cell r="CX50">
            <v>0</v>
          </cell>
          <cell r="CY50">
            <v>0</v>
          </cell>
          <cell r="CZ50">
            <v>16428</v>
          </cell>
          <cell r="DA50">
            <v>16828</v>
          </cell>
          <cell r="FE50" t="str">
            <v>YEP 2000</v>
          </cell>
          <cell r="FF50">
            <v>2000</v>
          </cell>
          <cell r="FG50">
            <v>1999</v>
          </cell>
          <cell r="FH50" t="str">
            <v>Variation</v>
          </cell>
          <cell r="FI50" t="str">
            <v>% Variation</v>
          </cell>
          <cell r="FM50" t="str">
            <v>YEP 2000</v>
          </cell>
          <cell r="FN50">
            <v>2000</v>
          </cell>
          <cell r="FO50">
            <v>1999</v>
          </cell>
          <cell r="FP50" t="str">
            <v>Variation</v>
          </cell>
          <cell r="FQ50" t="str">
            <v>% Variation</v>
          </cell>
        </row>
        <row r="51">
          <cell r="BU51" t="str">
            <v>Note: Only the Firm volumes are normalized; volumes include Transportation.</v>
          </cell>
          <cell r="EM51" t="str">
            <v>Note: Only the Firm volumes are normalized; volumes include Transportation.</v>
          </cell>
          <cell r="FD51" t="str">
            <v>Firm</v>
          </cell>
          <cell r="FE51">
            <v>543948.51300000004</v>
          </cell>
          <cell r="FF51">
            <v>543948.51300000004</v>
          </cell>
          <cell r="FG51">
            <v>538342</v>
          </cell>
          <cell r="FH51">
            <v>5606.5130000000354</v>
          </cell>
          <cell r="FI51">
            <v>1.0414407569909079E-2</v>
          </cell>
          <cell r="FL51" t="str">
            <v>Firm</v>
          </cell>
          <cell r="FM51">
            <v>323348</v>
          </cell>
          <cell r="FN51">
            <v>323348</v>
          </cell>
          <cell r="FO51">
            <v>307041</v>
          </cell>
          <cell r="FP51">
            <v>16307</v>
          </cell>
          <cell r="FQ51">
            <v>5.3110170954367764E-2</v>
          </cell>
        </row>
        <row r="52">
          <cell r="CM52" t="str">
            <v>Other Revenues*</v>
          </cell>
          <cell r="CN52">
            <v>13346.2</v>
          </cell>
          <cell r="CO52">
            <v>13346.2</v>
          </cell>
          <cell r="CP52">
            <v>0</v>
          </cell>
          <cell r="CQ52">
            <v>0</v>
          </cell>
          <cell r="CR52">
            <v>13346.2</v>
          </cell>
          <cell r="CS52">
            <v>13346.2</v>
          </cell>
          <cell r="CU52" t="str">
            <v>Total</v>
          </cell>
          <cell r="CV52">
            <v>339776</v>
          </cell>
          <cell r="CW52">
            <v>339776</v>
          </cell>
          <cell r="CX52">
            <v>0</v>
          </cell>
          <cell r="CY52">
            <v>0</v>
          </cell>
          <cell r="CZ52">
            <v>338780</v>
          </cell>
          <cell r="DA52">
            <v>341172</v>
          </cell>
        </row>
        <row r="53">
          <cell r="CM53" t="str">
            <v>Total</v>
          </cell>
          <cell r="CN53">
            <v>569327.71400000004</v>
          </cell>
          <cell r="CO53">
            <v>569327.71400000004</v>
          </cell>
          <cell r="CP53">
            <v>0</v>
          </cell>
          <cell r="CQ53">
            <v>0</v>
          </cell>
          <cell r="CR53">
            <v>566891.71400000004</v>
          </cell>
          <cell r="CS53">
            <v>570149.71400000004</v>
          </cell>
          <cell r="FD53" t="str">
            <v>Interruptible</v>
          </cell>
          <cell r="FE53">
            <v>12033.001</v>
          </cell>
          <cell r="FF53">
            <v>12033.001</v>
          </cell>
          <cell r="FG53">
            <v>9295</v>
          </cell>
          <cell r="FH53">
            <v>2738.0010000000002</v>
          </cell>
          <cell r="FI53">
            <v>0.29456707907477142</v>
          </cell>
          <cell r="FL53" t="str">
            <v>Other</v>
          </cell>
          <cell r="FM53">
            <v>15022</v>
          </cell>
          <cell r="FN53">
            <v>16428</v>
          </cell>
          <cell r="FO53">
            <v>16191</v>
          </cell>
          <cell r="FP53">
            <v>-1169</v>
          </cell>
          <cell r="FQ53">
            <v>-7.2200605274535201E-2</v>
          </cell>
        </row>
        <row r="54">
          <cell r="CN54" t="str">
            <v>Note: Billed and Unbilled Margin Results include Transportation.</v>
          </cell>
        </row>
        <row r="55">
          <cell r="CM55" t="str">
            <v>*Other Revenues include excess earnings adjustment and an UFG adjustment of $2.574 million.</v>
          </cell>
          <cell r="CU55" t="str">
            <v xml:space="preserve">*Other represents additional revenues that are not sales related which includes Intercompany revenues </v>
          </cell>
        </row>
        <row r="56">
          <cell r="CU56" t="str">
            <v xml:space="preserve"> and an L&amp;U adjustment of $1.406 million.</v>
          </cell>
          <cell r="FD56" t="str">
            <v>Other Revenues</v>
          </cell>
          <cell r="FE56">
            <v>13346.2</v>
          </cell>
          <cell r="FF56">
            <v>13346.2</v>
          </cell>
          <cell r="FG56">
            <v>12827</v>
          </cell>
          <cell r="FH56">
            <v>519.20000000000073</v>
          </cell>
          <cell r="FI56">
            <v>4.0477118577999516E-2</v>
          </cell>
          <cell r="FL56" t="str">
            <v>Total</v>
          </cell>
          <cell r="FM56">
            <v>338370</v>
          </cell>
          <cell r="FN56">
            <v>339776</v>
          </cell>
          <cell r="FO56">
            <v>323232</v>
          </cell>
          <cell r="FP56">
            <v>15138</v>
          </cell>
          <cell r="FQ56">
            <v>4.6833234333234275E-2</v>
          </cell>
        </row>
        <row r="57">
          <cell r="CN57" t="str">
            <v>Summary Of Methodology:</v>
          </cell>
        </row>
        <row r="58">
          <cell r="CN58" t="str">
            <v>YEP</v>
          </cell>
          <cell r="FD58" t="str">
            <v>Total</v>
          </cell>
          <cell r="FE58">
            <v>569327.71400000004</v>
          </cell>
          <cell r="FF58">
            <v>569327.71400000004</v>
          </cell>
          <cell r="FG58">
            <v>560464</v>
          </cell>
          <cell r="FH58">
            <v>8863.7140000000363</v>
          </cell>
          <cell r="FI58">
            <v>1.5814956892860277E-2</v>
          </cell>
        </row>
        <row r="59">
          <cell r="CN59" t="str">
            <v>New York: Assumed that YEP will equal Forecast plus the current YTD margin variation plus a UFG incentive of $2.574 million.</v>
          </cell>
          <cell r="FH59" t="str">
            <v>Note: Only the Firm volumes are normalized; volumes include Transportation.</v>
          </cell>
        </row>
        <row r="60">
          <cell r="CN60" t="str">
            <v>Long Island: Firm: YEP includes current YTD margin variation and adjustments for Property Taxes plus an L&amp;U incentive of $1.406 million.</v>
          </cell>
        </row>
        <row r="61">
          <cell r="CN61" t="str">
            <v xml:space="preserve">                      TC and Other: Assumed that YEP will equal Forecast plus the current YTD margin variation.</v>
          </cell>
        </row>
        <row r="62">
          <cell r="CN62" t="str">
            <v>MIN</v>
          </cell>
        </row>
        <row r="63">
          <cell r="CN63" t="str">
            <v>New York: FIRM: Additional adjustments made assume 11% warmer than normal</v>
          </cell>
        </row>
        <row r="64">
          <cell r="CN64" t="str">
            <v>weather for Oct-00 to Dec-00 (this is the same weather pattern that was experienced during Oct-99 to Dec-99);</v>
          </cell>
        </row>
        <row r="65">
          <cell r="CN65" t="str">
            <v>and a year-end Firm volume shortfall similar to FY1999.</v>
          </cell>
        </row>
        <row r="66">
          <cell r="CN66" t="str">
            <v xml:space="preserve">                   TC: Assumed a similar year-end volume shortfall as FY 1999. Interruptible: Assumed min equals forecast.</v>
          </cell>
        </row>
        <row r="67">
          <cell r="CN67" t="str">
            <v>Long Island: Firm:  Assumed a negative deadband adjustment.</v>
          </cell>
        </row>
        <row r="68">
          <cell r="CN68" t="str">
            <v xml:space="preserve">                      TC and Other: Assumed that YEP Min will equal Forecast plus the current YTD margin variation.</v>
          </cell>
        </row>
        <row r="70">
          <cell r="CN70" t="str">
            <v>MAX</v>
          </cell>
        </row>
        <row r="71">
          <cell r="CN71" t="str">
            <v>New York: Firm: Assumed positive deadband adjustment.</v>
          </cell>
        </row>
        <row r="72">
          <cell r="CN72" t="str">
            <v xml:space="preserve">                   TC: Assumed YTD volume shortfall is made up by end of year.</v>
          </cell>
        </row>
        <row r="73">
          <cell r="CN73" t="str">
            <v>Long Island: Firm: Assumed a positive deadband adjustment.</v>
          </cell>
        </row>
        <row r="74">
          <cell r="CN74" t="str">
            <v xml:space="preserve">                      TC and Other: Assumed YEP plus minor pricing variations.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Savings Proof"/>
      <sheetName val="COS p1"/>
      <sheetName val="O and M"/>
      <sheetName val="O and M Adjust"/>
      <sheetName val="Salary Split"/>
      <sheetName val="O&amp;MSalaries"/>
      <sheetName val="Health Care"/>
      <sheetName val="Group Ins"/>
      <sheetName val="Pensions"/>
      <sheetName val="FAS106"/>
      <sheetName val="SUMM VERO adj"/>
      <sheetName val="O&amp;M Attrition"/>
      <sheetName val="Cap Adds"/>
      <sheetName val="Depr Exp"/>
      <sheetName val="Net Salv"/>
      <sheetName val="Muni Taxes"/>
      <sheetName val="FICA"/>
      <sheetName val="Rate Base"/>
      <sheetName val="Plant In Svc"/>
      <sheetName val="Depr Res"/>
      <sheetName val="Return and Tax"/>
      <sheetName val="FIT"/>
      <sheetName val="Def Tax Expense"/>
      <sheetName val="unfunded"/>
      <sheetName val="Cap Struct"/>
      <sheetName val="RB Adjust"/>
      <sheetName val="Sheet17"/>
      <sheetName val="Sheet1"/>
      <sheetName val="Ratebase"/>
      <sheetName val="Def FIT"/>
      <sheetName val="Loss on  Dbt"/>
      <sheetName val="CWC"/>
      <sheetName val="Sheet18"/>
      <sheetName val="Alloc p1"/>
      <sheetName val="Alloc p2"/>
      <sheetName val="Alloc p3"/>
      <sheetName val="Alloc p4"/>
      <sheetName val="Alloc p5"/>
      <sheetName val="Alloc p6"/>
      <sheetName val="Alloc p7"/>
      <sheetName val="Alloc p8"/>
      <sheetName val="Plant Changes"/>
      <sheetName val="allocation 5 by ferc"/>
      <sheetName val="Def"/>
    </sheetNames>
    <sheetDataSet>
      <sheetData sheetId="0"/>
      <sheetData sheetId="1"/>
      <sheetData sheetId="2">
        <row r="8">
          <cell r="R8" t="str">
            <v>Intrastate Cost of Service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Allocators"/>
      <sheetName val="Functions"/>
      <sheetName val="Bills"/>
      <sheetName val="Sales"/>
      <sheetName val="Revenue"/>
      <sheetName val="OtherRev"/>
      <sheetName val="Rates"/>
      <sheetName val="Lights-MECO"/>
      <sheetName val="Lights-NANT"/>
      <sheetName val="Xfmrs"/>
      <sheetName val="Xfmr_Detail"/>
      <sheetName val="Xfmr_Cost"/>
      <sheetName val="Services"/>
      <sheetName val="Services Details"/>
      <sheetName val="Meters"/>
      <sheetName val="MeterDetail"/>
      <sheetName val="MeterCosts"/>
      <sheetName val="CustDep"/>
      <sheetName val="Acct903"/>
      <sheetName val="Acct908"/>
      <sheetName val="Acct910"/>
      <sheetName val="WOffs"/>
      <sheetName val="CustCharge"/>
      <sheetName val="Demand"/>
      <sheetName val="Demand-1"/>
      <sheetName val="Demand-2"/>
      <sheetName val="Demand-2A"/>
      <sheetName val="Demand-3"/>
      <sheetName val="Demand-5"/>
      <sheetName val="Demand-6"/>
      <sheetName val="Demand-7"/>
      <sheetName val="Demand-8"/>
      <sheetName val="Demand-8 (2)"/>
      <sheetName val="Demand-9"/>
      <sheetName val="Demand-1CP"/>
      <sheetName val="Demand-10"/>
      <sheetName val="Demand-11"/>
      <sheetName val="Func 364-368 MA"/>
      <sheetName val="Func 364-368 NA"/>
      <sheetName val="COS"/>
      <sheetName val="COS 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tailed "/>
      <sheetName val="NS Supported Opex&amp;Special Opex"/>
      <sheetName val="Other "/>
      <sheetName val="Risk Matrix"/>
      <sheetName val="Consequence Matrix"/>
      <sheetName val="Workings 1"/>
      <sheetName val="E Chin's Extract"/>
      <sheetName val="Department List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C2" t="str">
            <v>HP storage</v>
          </cell>
        </row>
        <row r="3">
          <cell r="C3" t="str">
            <v>LP Storage</v>
          </cell>
          <cell r="H3" t="str">
            <v>London</v>
          </cell>
        </row>
        <row r="4">
          <cell r="C4" t="str">
            <v>Distribution Pipe Replacement</v>
          </cell>
          <cell r="H4" t="str">
            <v>West Midlands</v>
          </cell>
        </row>
        <row r="5">
          <cell r="C5" t="str">
            <v>Distribution Pipe Reinforcement</v>
          </cell>
          <cell r="H5" t="str">
            <v>North West</v>
          </cell>
        </row>
        <row r="6">
          <cell r="C6" t="str">
            <v>Gas Preheating</v>
          </cell>
          <cell r="H6" t="str">
            <v>East of England</v>
          </cell>
        </row>
        <row r="7">
          <cell r="C7" t="str">
            <v>MP valves</v>
          </cell>
          <cell r="H7" t="str">
            <v>Various</v>
          </cell>
        </row>
        <row r="8">
          <cell r="C8" t="str">
            <v>LTS Reinforcement</v>
          </cell>
          <cell r="H8" t="str">
            <v>All</v>
          </cell>
        </row>
        <row r="9">
          <cell r="C9" t="str">
            <v>LTS Replacement</v>
          </cell>
          <cell r="H9" t="str">
            <v>East Anglia</v>
          </cell>
        </row>
        <row r="10">
          <cell r="C10" t="str">
            <v>Unknown</v>
          </cell>
          <cell r="H10" t="str">
            <v>East Midlands</v>
          </cell>
        </row>
        <row r="11">
          <cell r="C11" t="str">
            <v>E&amp;I</v>
          </cell>
        </row>
        <row r="12">
          <cell r="C12" t="str">
            <v>LTS</v>
          </cell>
        </row>
        <row r="13">
          <cell r="C13" t="str">
            <v>NTS</v>
          </cell>
        </row>
        <row r="14">
          <cell r="C14" t="str">
            <v>Gas Conditioning</v>
          </cell>
        </row>
        <row r="15">
          <cell r="C15" t="str">
            <v>Pressure Management</v>
          </cell>
        </row>
        <row r="16">
          <cell r="C16" t="str">
            <v>Below 7 bar</v>
          </cell>
        </row>
        <row r="17">
          <cell r="C17" t="str">
            <v>Pipeline</v>
          </cell>
        </row>
        <row r="18">
          <cell r="C18" t="str">
            <v>Commercial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COS p1"/>
      <sheetName val="O and M"/>
      <sheetName val="salary split"/>
      <sheetName val="OandM sal"/>
      <sheetName val="Healthcare"/>
      <sheetName val="Group Ins"/>
      <sheetName val="Actvgrphlth"/>
      <sheetName val="Pensions"/>
      <sheetName val="FAS106"/>
      <sheetName val="Attrition"/>
      <sheetName val="Intra Depr"/>
      <sheetName val="Ex 2c"/>
      <sheetName val="Mun Tax"/>
      <sheetName val="FICA"/>
      <sheetName val="FIT"/>
      <sheetName val="Def FIT"/>
      <sheetName val="unfunded"/>
      <sheetName val="Ratebase"/>
      <sheetName val="Plant"/>
      <sheetName val="Depr Res"/>
      <sheetName val="Ratebase Adj"/>
      <sheetName val="Ratebase DFIT"/>
      <sheetName val="CWC"/>
      <sheetName val="Cap Struct"/>
      <sheetName val="Alloc p1"/>
      <sheetName val="Alloc p2"/>
      <sheetName val="Alloc p3"/>
      <sheetName val="Alloc p4"/>
      <sheetName val="Alloc p5"/>
      <sheetName val="Alloc p6"/>
      <sheetName val="Alloc p7"/>
      <sheetName val="Alloc p8"/>
      <sheetName val="Plant Changes"/>
    </sheetNames>
    <sheetDataSet>
      <sheetData sheetId="0"/>
      <sheetData sheetId="1" refreshError="1">
        <row r="1">
          <cell r="R1" t="str">
            <v>Narragansett Electric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"/>
      <sheetName val="Finance Summary"/>
      <sheetName val="NS Supported Opex&amp;Special Opex"/>
      <sheetName val="Other "/>
      <sheetName val="Risk Matrix"/>
      <sheetName val="Consequence Matrix"/>
      <sheetName val="Workings 1"/>
      <sheetName val="Arrays"/>
      <sheetName val="Nucleus Trade Detail_Future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C2" t="str">
            <v>HP storage</v>
          </cell>
        </row>
        <row r="3">
          <cell r="A3" t="str">
            <v>Stat - Safety Compliance</v>
          </cell>
          <cell r="C3" t="str">
            <v>LP Storage</v>
          </cell>
          <cell r="H3" t="str">
            <v>London</v>
          </cell>
          <cell r="N3" t="str">
            <v>LTS - Pipelines</v>
          </cell>
        </row>
        <row r="4">
          <cell r="A4" t="str">
            <v>Stat - Env Compliance</v>
          </cell>
          <cell r="C4" t="str">
            <v>&lt; 7bar Replacement</v>
          </cell>
          <cell r="H4" t="str">
            <v>West Midlands</v>
          </cell>
          <cell r="N4" t="str">
            <v>LTS - AGIs</v>
          </cell>
        </row>
        <row r="5">
          <cell r="A5" t="str">
            <v>Stat - Gov't/Public Req'ts</v>
          </cell>
          <cell r="C5" t="str">
            <v>&lt; 7bar Reinforcement</v>
          </cell>
          <cell r="H5" t="str">
            <v>North West</v>
          </cell>
          <cell r="N5" t="str">
            <v>LTS - Storage</v>
          </cell>
        </row>
        <row r="6">
          <cell r="A6" t="str">
            <v>Stat - New Connections</v>
          </cell>
          <cell r="C6" t="str">
            <v>Gas Preheating</v>
          </cell>
          <cell r="H6" t="str">
            <v>East of England</v>
          </cell>
          <cell r="N6" t="str">
            <v>LTS - Other</v>
          </cell>
        </row>
        <row r="7">
          <cell r="A7" t="str">
            <v>Stat - System Capacity</v>
          </cell>
          <cell r="C7" t="str">
            <v>MP valves</v>
          </cell>
          <cell r="H7" t="str">
            <v>Various</v>
          </cell>
          <cell r="N7" t="str">
            <v>R&amp;G - Reinforcement &lt;180m</v>
          </cell>
        </row>
        <row r="8">
          <cell r="A8" t="str">
            <v>Damage/Failure</v>
          </cell>
          <cell r="C8" t="str">
            <v>LTS Reinforcement</v>
          </cell>
          <cell r="H8" t="str">
            <v>All</v>
          </cell>
          <cell r="N8" t="str">
            <v>R&amp;G - Reinforcement &gt;180m</v>
          </cell>
        </row>
        <row r="9">
          <cell r="A9" t="str">
            <v>Asset Condition - Safety</v>
          </cell>
          <cell r="C9" t="str">
            <v>LTS Replacement</v>
          </cell>
          <cell r="H9" t="str">
            <v>East Anglia</v>
          </cell>
          <cell r="N9" t="str">
            <v>R&amp;G - Policy Governors</v>
          </cell>
        </row>
        <row r="10">
          <cell r="A10" t="str">
            <v>Asset Condition - Env</v>
          </cell>
          <cell r="C10" t="str">
            <v>Unknown</v>
          </cell>
          <cell r="H10" t="str">
            <v>East Midlands</v>
          </cell>
          <cell r="N10" t="str">
            <v>R&amp;G - Non-Policy Governors</v>
          </cell>
        </row>
        <row r="11">
          <cell r="A11" t="str">
            <v>Asset Condition - Failure</v>
          </cell>
          <cell r="C11" t="str">
            <v>E&amp;I</v>
          </cell>
          <cell r="N11" t="str">
            <v>Other - Commercial Vehicles</v>
          </cell>
        </row>
        <row r="12">
          <cell r="A12" t="str">
            <v>Asset Condition - Costs</v>
          </cell>
          <cell r="C12" t="str">
            <v>LTS</v>
          </cell>
          <cell r="N12" t="str">
            <v>Other - Plant &amp; Equipment</v>
          </cell>
        </row>
        <row r="13">
          <cell r="A13" t="str">
            <v>Sys Capacity - Upgrade</v>
          </cell>
          <cell r="C13" t="str">
            <v>NTS</v>
          </cell>
          <cell r="F13">
            <v>1</v>
          </cell>
          <cell r="N13" t="str">
            <v>Other - IS and Other Office Capex</v>
          </cell>
        </row>
        <row r="14">
          <cell r="A14" t="str">
            <v>Sys Capacity - Security etc</v>
          </cell>
          <cell r="C14" t="str">
            <v>Gas Conditioning</v>
          </cell>
          <cell r="F14">
            <v>2</v>
          </cell>
          <cell r="N14" t="str">
            <v>Other - Other</v>
          </cell>
        </row>
        <row r="15">
          <cell r="A15" t="str">
            <v>Sys Capacity - Costs</v>
          </cell>
          <cell r="C15" t="str">
            <v>Pressure Management</v>
          </cell>
          <cell r="F15">
            <v>3</v>
          </cell>
          <cell r="N15" t="str">
            <v>Other - DNCC</v>
          </cell>
        </row>
        <row r="16">
          <cell r="A16" t="str">
            <v>Business Supp - Facilities</v>
          </cell>
          <cell r="C16" t="str">
            <v>Below 7 bar</v>
          </cell>
          <cell r="F16">
            <v>4</v>
          </cell>
          <cell r="N16" t="str">
            <v>Other - Security</v>
          </cell>
        </row>
        <row r="17">
          <cell r="A17" t="str">
            <v>Business Supp - Vehicles</v>
          </cell>
          <cell r="C17" t="str">
            <v>Pipeline</v>
          </cell>
          <cell r="F17">
            <v>5</v>
          </cell>
        </row>
        <row r="18">
          <cell r="A18" t="str">
            <v>Business Supp - General</v>
          </cell>
          <cell r="C18" t="str">
            <v>Commercial</v>
          </cell>
        </row>
        <row r="19">
          <cell r="A19" t="str">
            <v>Obsolete Equipment</v>
          </cell>
        </row>
        <row r="20">
          <cell r="A20" t="str">
            <v>system operation</v>
          </cell>
          <cell r="C20" t="str">
            <v>Operations</v>
          </cell>
        </row>
        <row r="21">
          <cell r="A21" t="str">
            <v>commercial</v>
          </cell>
          <cell r="C21" t="str">
            <v>Network Strategy</v>
          </cell>
        </row>
        <row r="22">
          <cell r="C22" t="str">
            <v>Distribution Support</v>
          </cell>
        </row>
        <row r="23">
          <cell r="A23" t="str">
            <v xml:space="preserve">Opex </v>
          </cell>
          <cell r="C23" t="str">
            <v>Commercial</v>
          </cell>
          <cell r="K23" t="str">
            <v>Included</v>
          </cell>
        </row>
        <row r="24">
          <cell r="A24" t="str">
            <v>Special Opex</v>
          </cell>
          <cell r="C24" t="str">
            <v>Construction</v>
          </cell>
          <cell r="K24" t="str">
            <v>Not included</v>
          </cell>
        </row>
        <row r="25">
          <cell r="A25" t="str">
            <v>Capex</v>
          </cell>
        </row>
        <row r="26">
          <cell r="A26" t="str">
            <v>Repex</v>
          </cell>
        </row>
        <row r="27">
          <cell r="A27" t="str">
            <v>Rechargeable</v>
          </cell>
        </row>
        <row r="28">
          <cell r="A28" t="str">
            <v>Disposal of Asset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,11a"/>
      <sheetName val="Blnk Type Charts"/>
      <sheetName val="Total Blnk Chart"/>
      <sheetName val="GAS Detail Charts"/>
      <sheetName val="Inputs"/>
      <sheetName val="Cover"/>
      <sheetName val="10, 10a"/>
      <sheetName val="2"/>
      <sheetName val="Entities"/>
      <sheetName val="Legacy GL IFRS BS (B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rease Components"/>
      <sheetName val="Savings Proof"/>
      <sheetName val="Changes"/>
      <sheetName val="Index"/>
      <sheetName val="Increase"/>
      <sheetName val="OpExp"/>
      <sheetName val="Known Oper Exp Adjust"/>
      <sheetName val="PF OpExp Adj"/>
      <sheetName val="Labor_MECO"/>
      <sheetName val="Labor_Service"/>
      <sheetName val="Labor_Keyspan"/>
      <sheetName val="Health Care"/>
      <sheetName val="Group Ins"/>
      <sheetName val="Pension"/>
      <sheetName val="FAS106 "/>
      <sheetName val="Employee Thrift"/>
      <sheetName val="NewHires"/>
      <sheetName val="Postage"/>
      <sheetName val="Rate Case Exp"/>
      <sheetName val="Inflation"/>
      <sheetName val="Inflation Data"/>
      <sheetName val="Payroll Tax"/>
      <sheetName val="Deprec Exp"/>
      <sheetName val="Muni Taxes"/>
      <sheetName val="MEC"/>
      <sheetName val="Storm Fund"/>
      <sheetName val="Uncollectible"/>
      <sheetName val="NGRID Synergies"/>
      <sheetName val="Rate Base"/>
      <sheetName val="Accum Def Taxes"/>
      <sheetName val="Holdharmless"/>
      <sheetName val="IncTax"/>
      <sheetName val="Cap Struct"/>
      <sheetName val="CWC"/>
      <sheetName val="Balance Sheet"/>
      <sheetName val="Income Statement"/>
      <sheetName val="DistRev"/>
      <sheetName val="Dist IncSt"/>
      <sheetName val="RB Adjust"/>
      <sheetName val="5 Year Capital Plan RI"/>
      <sheetName val="Capital Mnthly Spend"/>
      <sheetName val="Cap Adds"/>
      <sheetName val="Cap Track"/>
      <sheetName val="CSS Levelized Net Synergies"/>
      <sheetName val="Customer impact 10 Yr NPV"/>
      <sheetName val="Summary"/>
      <sheetName val="Incremental Costs Input"/>
      <sheetName val="Savings Input"/>
      <sheetName val="Revised CSS Support Costs"/>
      <sheetName val="Estimated CSS Costs"/>
      <sheetName val="Depreciation"/>
      <sheetName val="Instructions"/>
      <sheetName val="11,11a"/>
      <sheetName val=""/>
    </sheetNames>
    <sheetDataSet>
      <sheetData sheetId="0"/>
      <sheetData sheetId="1"/>
      <sheetData sheetId="2"/>
      <sheetData sheetId="3"/>
      <sheetData sheetId="4">
        <row r="1">
          <cell r="J1" t="str">
            <v>Attachment NG-DTE-1</v>
          </cell>
        </row>
        <row r="2">
          <cell r="J2" t="str">
            <v>Docket No. ________</v>
          </cell>
        </row>
        <row r="3">
          <cell r="J3" t="str">
            <v>May 14, 2009</v>
          </cell>
        </row>
        <row r="5">
          <cell r="C5" t="str">
            <v>National Grid - Massachusetts Electric Company</v>
          </cell>
        </row>
        <row r="7">
          <cell r="C7" t="str">
            <v>Rate Year 2010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Sheet"/>
      <sheetName val="TableOfContents"/>
      <sheetName val="Inputs"/>
      <sheetName val="AFUDC"/>
      <sheetName val="Invest-WorkCap-Cap Calcs"/>
      <sheetName val="ActualCapEx_Inputs"/>
      <sheetName val="InventoryInput"/>
      <sheetName val="Depreciation"/>
      <sheetName val="Capital Recovery"/>
      <sheetName val="O&amp;M"/>
      <sheetName val="Drop Down Lists"/>
    </sheetNames>
    <sheetDataSet>
      <sheetData sheetId="0"/>
      <sheetData sheetId="1"/>
      <sheetData sheetId="2" refreshError="1">
        <row r="10">
          <cell r="D10">
            <v>12</v>
          </cell>
        </row>
      </sheetData>
      <sheetData sheetId="3"/>
      <sheetData sheetId="4" refreshError="1">
        <row r="14">
          <cell r="D14">
            <v>2872.5860727270583</v>
          </cell>
        </row>
      </sheetData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Total"/>
      <sheetName val="BW"/>
      <sheetName val="TWA"/>
      <sheetName val="Tot"/>
      <sheetName val="tot graph"/>
      <sheetName val="lon graph"/>
      <sheetName val="ScotGraph"/>
      <sheetName val="NWGraph"/>
      <sheetName val="WMGraph"/>
      <sheetName val="EofEGraph"/>
      <sheetName val="Wales&amp;SWGraph"/>
      <sheetName val="SofEGraph"/>
      <sheetName val="NofEGraph"/>
      <sheetName val="LO"/>
      <sheetName val="London"/>
      <sheetName val="SC"/>
      <sheetName val="Scotland"/>
      <sheetName val="NO"/>
      <sheetName val="North of England"/>
      <sheetName val="SO"/>
      <sheetName val="South of England"/>
      <sheetName val="WA"/>
      <sheetName val="Wales &amp; West"/>
      <sheetName val="EA"/>
      <sheetName val="East of England"/>
      <sheetName val="WM"/>
      <sheetName val="West Midlands"/>
      <sheetName val="NW"/>
      <sheetName val="North West"/>
      <sheetName val="Wales &amp; South West"/>
      <sheetName val="List of Adjustments"/>
      <sheetName val="Ind Bar Chart Inputs"/>
      <sheetName val=" "/>
      <sheetName val="LI Apr 04 Calc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>
        <row r="5">
          <cell r="A5" t="str">
            <v>Month</v>
          </cell>
          <cell r="F5" t="str">
            <v>Year to date</v>
          </cell>
          <cell r="J5" t="str">
            <v xml:space="preserve"> 000s Jobs (Direct Labour)</v>
          </cell>
          <cell r="L5" t="str">
            <v>2004/05</v>
          </cell>
          <cell r="N5" t="str">
            <v>Variance to</v>
          </cell>
        </row>
        <row r="6">
          <cell r="A6" t="str">
            <v>Actual</v>
          </cell>
          <cell r="D6" t="str">
            <v>Variance</v>
          </cell>
          <cell r="F6" t="str">
            <v>Actual</v>
          </cell>
          <cell r="G6" t="str">
            <v>Budget</v>
          </cell>
          <cell r="I6" t="str">
            <v>Variance</v>
          </cell>
          <cell r="L6" t="str">
            <v>Forecast</v>
          </cell>
          <cell r="N6" t="str">
            <v>Budget</v>
          </cell>
          <cell r="O6" t="str">
            <v>Budget</v>
          </cell>
          <cell r="P6" t="str">
            <v>prev year</v>
          </cell>
          <cell r="R6" t="str">
            <v>2003/04</v>
          </cell>
          <cell r="S6" t="str">
            <v>2003/04</v>
          </cell>
          <cell r="U6" t="str">
            <v>Current Month</v>
          </cell>
          <cell r="X6" t="str">
            <v>YTD</v>
          </cell>
        </row>
        <row r="7">
          <cell r="U7" t="str">
            <v>Actual</v>
          </cell>
          <cell r="V7" t="str">
            <v>Budget</v>
          </cell>
          <cell r="W7" t="str">
            <v>Variance</v>
          </cell>
          <cell r="X7" t="str">
            <v>Actual</v>
          </cell>
          <cell r="Y7" t="str">
            <v>Budget</v>
          </cell>
          <cell r="Z7" t="str">
            <v>Variance</v>
          </cell>
          <cell r="AA7" t="str">
            <v>Volume by Customer (000s):</v>
          </cell>
          <cell r="AB7" t="str">
            <v>2004/5 Forecast</v>
          </cell>
          <cell r="AC7" t="str">
            <v>Variance to budget</v>
          </cell>
        </row>
        <row r="8">
          <cell r="A8">
            <v>0.14299999999999999</v>
          </cell>
          <cell r="B8">
            <v>0</v>
          </cell>
          <cell r="D8">
            <v>0.14299999999999999</v>
          </cell>
          <cell r="F8">
            <v>3.899</v>
          </cell>
          <cell r="G8">
            <v>0</v>
          </cell>
          <cell r="I8">
            <v>3.899</v>
          </cell>
          <cell r="J8" t="str">
            <v>Fulcrum Connect</v>
          </cell>
          <cell r="L8">
            <v>0</v>
          </cell>
          <cell r="N8">
            <v>0</v>
          </cell>
          <cell r="O8">
            <v>0</v>
          </cell>
          <cell r="P8">
            <v>7.931</v>
          </cell>
          <cell r="R8">
            <v>-7.931</v>
          </cell>
          <cell r="S8">
            <v>-7.931</v>
          </cell>
          <cell r="U8">
            <v>0.29199999999999998</v>
          </cell>
          <cell r="V8">
            <v>0</v>
          </cell>
          <cell r="W8">
            <v>0.29199999999999998</v>
          </cell>
          <cell r="X8">
            <v>4.6100000000000003</v>
          </cell>
          <cell r="Y8">
            <v>0</v>
          </cell>
          <cell r="Z8">
            <v>4.6100000000000003</v>
          </cell>
          <cell r="AA8" t="str">
            <v>Fulcrum Connect</v>
          </cell>
          <cell r="AB8">
            <v>0</v>
          </cell>
          <cell r="AC8">
            <v>0</v>
          </cell>
        </row>
        <row r="9">
          <cell r="A9">
            <v>13.654</v>
          </cell>
          <cell r="B9">
            <v>23.357620000000001</v>
          </cell>
          <cell r="D9">
            <v>-9.7036200000000008</v>
          </cell>
          <cell r="F9">
            <v>119.15300000000001</v>
          </cell>
          <cell r="G9">
            <v>272.50215999999995</v>
          </cell>
          <cell r="I9">
            <v>-153.34915999999993</v>
          </cell>
          <cell r="J9" t="str">
            <v>TMS LP Regulators</v>
          </cell>
          <cell r="L9">
            <v>187.13554000000002</v>
          </cell>
          <cell r="N9">
            <v>318.41696000000002</v>
          </cell>
          <cell r="O9">
            <v>-131.28142</v>
          </cell>
          <cell r="P9">
            <v>3.657</v>
          </cell>
          <cell r="R9">
            <v>183.47854000000001</v>
          </cell>
          <cell r="S9">
            <v>183.32124999999999</v>
          </cell>
          <cell r="U9">
            <v>40.328000000000003</v>
          </cell>
          <cell r="V9">
            <v>42.232500000000002</v>
          </cell>
          <cell r="W9">
            <v>-1.9044999999999987</v>
          </cell>
          <cell r="X9">
            <v>350.86699999999996</v>
          </cell>
          <cell r="Y9">
            <v>488.13421</v>
          </cell>
          <cell r="Z9">
            <v>-137.26721000000003</v>
          </cell>
          <cell r="AA9" t="str">
            <v>TMS</v>
          </cell>
          <cell r="AB9">
            <v>461.50806</v>
          </cell>
          <cell r="AC9">
            <v>-111.24359999999999</v>
          </cell>
        </row>
        <row r="10">
          <cell r="A10">
            <v>17.625</v>
          </cell>
          <cell r="B10">
            <v>16.592649999999999</v>
          </cell>
          <cell r="D10">
            <v>1.032350000000001</v>
          </cell>
          <cell r="F10">
            <v>184.14699999999999</v>
          </cell>
          <cell r="G10">
            <v>189.11411000000004</v>
          </cell>
          <cell r="I10">
            <v>-4.9671100000000479</v>
          </cell>
          <cell r="J10" t="str">
            <v>TMS Other</v>
          </cell>
          <cell r="L10">
            <v>216.22854000000001</v>
          </cell>
          <cell r="N10">
            <v>223.24358000000001</v>
          </cell>
          <cell r="O10">
            <v>-7.0150399999999991</v>
          </cell>
          <cell r="P10">
            <v>238.72399999999999</v>
          </cell>
          <cell r="R10">
            <v>-22.49545999999998</v>
          </cell>
          <cell r="S10">
            <v>-17.366530000000012</v>
          </cell>
          <cell r="U10">
            <v>1.345</v>
          </cell>
          <cell r="V10">
            <v>3.7423999999999999</v>
          </cell>
          <cell r="W10">
            <v>-2.3974000000000002</v>
          </cell>
          <cell r="X10">
            <v>17.951000000000001</v>
          </cell>
          <cell r="Y10">
            <v>37.429830000000003</v>
          </cell>
          <cell r="Z10">
            <v>-19.478830000000002</v>
          </cell>
          <cell r="AA10" t="str">
            <v>OnStream</v>
          </cell>
          <cell r="AB10">
            <v>25.828000000000003</v>
          </cell>
          <cell r="AC10">
            <v>-19.108550000000001</v>
          </cell>
        </row>
        <row r="11">
          <cell r="A11">
            <v>0.33400000000000002</v>
          </cell>
          <cell r="B11">
            <v>0.74826999999999999</v>
          </cell>
          <cell r="D11">
            <v>-0.41426999999999997</v>
          </cell>
          <cell r="F11">
            <v>3.335</v>
          </cell>
          <cell r="G11">
            <v>7.4838800000000001</v>
          </cell>
          <cell r="I11">
            <v>-4.1488800000000001</v>
          </cell>
          <cell r="J11" t="str">
            <v>OnStream</v>
          </cell>
          <cell r="L11">
            <v>12.223000000000001</v>
          </cell>
          <cell r="N11">
            <v>8.9849399999999999</v>
          </cell>
          <cell r="O11">
            <v>3.2380600000000008</v>
          </cell>
          <cell r="P11">
            <v>5.117</v>
          </cell>
          <cell r="R11">
            <v>7.1060000000000008</v>
          </cell>
          <cell r="S11">
            <v>5.9253999999999989</v>
          </cell>
          <cell r="U11">
            <v>1.8169999999999999</v>
          </cell>
          <cell r="V11">
            <v>2.1455799999999998</v>
          </cell>
          <cell r="W11">
            <v>-0.32857999999999987</v>
          </cell>
          <cell r="X11">
            <v>12.496</v>
          </cell>
          <cell r="Y11">
            <v>18.21397</v>
          </cell>
          <cell r="Z11">
            <v>-5.7179699999999993</v>
          </cell>
          <cell r="AA11" t="str">
            <v>PEMS</v>
          </cell>
          <cell r="AB11">
            <v>16.821000000000002</v>
          </cell>
          <cell r="AC11">
            <v>-5.1790199999999977</v>
          </cell>
        </row>
        <row r="12">
          <cell r="A12">
            <v>1.8169999999999999</v>
          </cell>
          <cell r="B12">
            <v>2.1455799999999998</v>
          </cell>
          <cell r="D12">
            <v>-0.32857999999999987</v>
          </cell>
          <cell r="F12">
            <v>12.496</v>
          </cell>
          <cell r="G12">
            <v>18.21397</v>
          </cell>
          <cell r="I12">
            <v>-5.7179699999999993</v>
          </cell>
          <cell r="J12" t="str">
            <v>PEMS</v>
          </cell>
          <cell r="L12">
            <v>16.821000000000002</v>
          </cell>
          <cell r="N12">
            <v>22.000019999999999</v>
          </cell>
          <cell r="O12">
            <v>-5.1790199999999977</v>
          </cell>
          <cell r="P12">
            <v>1.2E-2</v>
          </cell>
          <cell r="R12">
            <v>16.809000000000001</v>
          </cell>
          <cell r="S12">
            <v>16.567999999999998</v>
          </cell>
          <cell r="U12">
            <v>0</v>
          </cell>
          <cell r="V12">
            <v>0</v>
          </cell>
          <cell r="W12">
            <v>0</v>
          </cell>
          <cell r="X12">
            <v>1.9830000000000001</v>
          </cell>
          <cell r="Y12">
            <v>0</v>
          </cell>
          <cell r="Z12">
            <v>1.9830000000000001</v>
          </cell>
          <cell r="AA12" t="str">
            <v>IGT/Other</v>
          </cell>
          <cell r="AB12">
            <v>1.9870000000000001</v>
          </cell>
          <cell r="AC12">
            <v>1.9870000000000001</v>
          </cell>
        </row>
        <row r="13">
          <cell r="A13">
            <v>0</v>
          </cell>
          <cell r="B13">
            <v>0</v>
          </cell>
          <cell r="D13">
            <v>0</v>
          </cell>
          <cell r="F13">
            <v>1.9830000000000001</v>
          </cell>
          <cell r="G13">
            <v>0</v>
          </cell>
          <cell r="I13">
            <v>1.9830000000000001</v>
          </cell>
          <cell r="J13" t="str">
            <v>IGT</v>
          </cell>
          <cell r="L13">
            <v>1.9870000000000001</v>
          </cell>
          <cell r="N13">
            <v>0</v>
          </cell>
          <cell r="O13">
            <v>1.9870000000000001</v>
          </cell>
          <cell r="P13">
            <v>2.702</v>
          </cell>
          <cell r="R13">
            <v>-0.71499999999999986</v>
          </cell>
          <cell r="S13">
            <v>-0.96099999999999985</v>
          </cell>
          <cell r="U13">
            <v>43.782000000000004</v>
          </cell>
          <cell r="V13">
            <v>48.120480000000008</v>
          </cell>
          <cell r="W13">
            <v>-4.3384799999999988</v>
          </cell>
          <cell r="X13">
            <v>387.90699999999998</v>
          </cell>
          <cell r="Y13">
            <v>543.77800999999999</v>
          </cell>
          <cell r="Z13">
            <v>-155.87101000000004</v>
          </cell>
          <cell r="AA13" t="str">
            <v>Non-Formula Volume (Sch B)</v>
          </cell>
          <cell r="AB13">
            <v>506.14406000000002</v>
          </cell>
          <cell r="AC13">
            <v>-133.54417000000001</v>
          </cell>
        </row>
        <row r="15">
          <cell r="A15">
            <v>33.573</v>
          </cell>
          <cell r="B15">
            <v>42.844120000000004</v>
          </cell>
          <cell r="D15">
            <v>-9.2711199999999998</v>
          </cell>
          <cell r="F15">
            <v>325.01299999999998</v>
          </cell>
          <cell r="G15">
            <v>487.31412</v>
          </cell>
          <cell r="I15">
            <v>-162.30111999999997</v>
          </cell>
          <cell r="J15" t="str">
            <v>Direct Labour Workload</v>
          </cell>
          <cell r="L15">
            <v>434.39508000000012</v>
          </cell>
          <cell r="N15">
            <v>572.64550000000008</v>
          </cell>
          <cell r="O15">
            <v>-138.25042000000002</v>
          </cell>
          <cell r="P15">
            <v>258.14299999999997</v>
          </cell>
          <cell r="R15">
            <v>176.25208000000001</v>
          </cell>
          <cell r="S15">
            <v>179.55611999999996</v>
          </cell>
          <cell r="W15">
            <v>0</v>
          </cell>
          <cell r="Z15">
            <v>0</v>
          </cell>
          <cell r="AC15">
            <v>0</v>
          </cell>
        </row>
        <row r="17">
          <cell r="N17" t="str">
            <v>Variance to</v>
          </cell>
        </row>
        <row r="18">
          <cell r="A18" t="str">
            <v>Month</v>
          </cell>
          <cell r="F18" t="str">
            <v>Year to date</v>
          </cell>
          <cell r="J18" t="str">
            <v xml:space="preserve"> 000s Jobs (Contract Labour)</v>
          </cell>
          <cell r="L18" t="str">
            <v>2004/05</v>
          </cell>
          <cell r="N18" t="str">
            <v>2004/05</v>
          </cell>
          <cell r="O18" t="str">
            <v>2004/05</v>
          </cell>
          <cell r="R18" t="str">
            <v>2003/04</v>
          </cell>
          <cell r="S18" t="str">
            <v>2003/04</v>
          </cell>
        </row>
        <row r="19">
          <cell r="A19" t="str">
            <v>Actual</v>
          </cell>
          <cell r="D19" t="str">
            <v>Variance</v>
          </cell>
          <cell r="F19" t="str">
            <v>Actual</v>
          </cell>
          <cell r="G19" t="str">
            <v>Budget</v>
          </cell>
          <cell r="I19" t="str">
            <v>Variance</v>
          </cell>
          <cell r="L19" t="str">
            <v>Forecast</v>
          </cell>
          <cell r="N19" t="str">
            <v>Budget</v>
          </cell>
          <cell r="O19" t="str">
            <v>Budget</v>
          </cell>
          <cell r="P19" t="str">
            <v>prev year</v>
          </cell>
          <cell r="R19" t="str">
            <v>Previous Year</v>
          </cell>
          <cell r="S19" t="str">
            <v>Previous Year</v>
          </cell>
        </row>
        <row r="21">
          <cell r="A21">
            <v>0.14899999999999999</v>
          </cell>
          <cell r="B21">
            <v>0</v>
          </cell>
          <cell r="D21">
            <v>0.14899999999999999</v>
          </cell>
          <cell r="F21">
            <v>0.71099999999999997</v>
          </cell>
          <cell r="G21">
            <v>0</v>
          </cell>
          <cell r="I21">
            <v>0.71099999999999997</v>
          </cell>
          <cell r="J21" t="str">
            <v>Fulcrum Connect</v>
          </cell>
          <cell r="L21">
            <v>0</v>
          </cell>
          <cell r="N21">
            <v>0</v>
          </cell>
          <cell r="O21">
            <v>0</v>
          </cell>
          <cell r="P21">
            <v>0.76200000000000001</v>
          </cell>
          <cell r="R21">
            <v>-0.76200000000000001</v>
          </cell>
          <cell r="S21">
            <v>-0.76200000000000001</v>
          </cell>
        </row>
        <row r="22">
          <cell r="A22">
            <v>2.008</v>
          </cell>
          <cell r="B22">
            <v>1.3415999999999999</v>
          </cell>
          <cell r="D22">
            <v>0.6664000000000001</v>
          </cell>
          <cell r="F22">
            <v>16.603000000000002</v>
          </cell>
          <cell r="G22">
            <v>15.682319999999999</v>
          </cell>
          <cell r="I22">
            <v>0.92068000000000261</v>
          </cell>
          <cell r="J22" t="str">
            <v>TMS LP Regulators</v>
          </cell>
          <cell r="L22">
            <v>26.793569999999999</v>
          </cell>
          <cell r="N22">
            <v>0</v>
          </cell>
          <cell r="O22">
            <v>26.793569999999999</v>
          </cell>
          <cell r="P22">
            <v>0.35899999999999999</v>
          </cell>
          <cell r="R22">
            <v>26.434570000000001</v>
          </cell>
          <cell r="S22">
            <v>26.254619999999996</v>
          </cell>
        </row>
        <row r="23">
          <cell r="A23">
            <v>7.0410000000000004</v>
          </cell>
          <cell r="B23">
            <v>0.94063000000000008</v>
          </cell>
          <cell r="D23">
            <v>6.1003699999999998</v>
          </cell>
          <cell r="F23">
            <v>30.963999999999999</v>
          </cell>
          <cell r="G23">
            <v>10.835619999999999</v>
          </cell>
          <cell r="I23">
            <v>20.12838</v>
          </cell>
          <cell r="J23" t="str">
            <v>TMS Other</v>
          </cell>
          <cell r="L23">
            <v>31.350410000000004</v>
          </cell>
          <cell r="N23">
            <v>18.319689999999998</v>
          </cell>
          <cell r="O23">
            <v>13.030720000000006</v>
          </cell>
          <cell r="P23">
            <v>26.492999999999999</v>
          </cell>
          <cell r="R23">
            <v>4.8574100000000051</v>
          </cell>
          <cell r="S23">
            <v>5.4019900000000014</v>
          </cell>
        </row>
        <row r="24">
          <cell r="A24">
            <v>1.0109999999999999</v>
          </cell>
          <cell r="B24">
            <v>2.9941300000000002</v>
          </cell>
          <cell r="D24">
            <v>-1.9831300000000003</v>
          </cell>
          <cell r="F24">
            <v>14.616</v>
          </cell>
          <cell r="G24">
            <v>29.94595</v>
          </cell>
          <cell r="I24">
            <v>-4.1488800000000001</v>
          </cell>
          <cell r="J24" t="str">
            <v>OnStream</v>
          </cell>
          <cell r="L24">
            <v>13.605</v>
          </cell>
          <cell r="N24">
            <v>12.771430000000001</v>
          </cell>
          <cell r="O24">
            <v>0.83356999999999992</v>
          </cell>
          <cell r="P24">
            <v>8.5679999999999996</v>
          </cell>
          <cell r="R24">
            <v>5.0370000000000008</v>
          </cell>
          <cell r="S24">
            <v>6.2176000000000009</v>
          </cell>
        </row>
        <row r="25">
          <cell r="A25">
            <v>0</v>
          </cell>
          <cell r="B25">
            <v>0</v>
          </cell>
          <cell r="D25">
            <v>0</v>
          </cell>
          <cell r="F25">
            <v>0</v>
          </cell>
          <cell r="G25">
            <v>0</v>
          </cell>
          <cell r="I25">
            <v>0</v>
          </cell>
          <cell r="J25" t="str">
            <v>PEMS</v>
          </cell>
          <cell r="L25">
            <v>0</v>
          </cell>
          <cell r="N25">
            <v>35.951610000000002</v>
          </cell>
          <cell r="O25">
            <v>-35.951610000000002</v>
          </cell>
          <cell r="P25">
            <v>0</v>
          </cell>
          <cell r="R25">
            <v>0</v>
          </cell>
          <cell r="S25">
            <v>0</v>
          </cell>
        </row>
        <row r="26">
          <cell r="A26">
            <v>0</v>
          </cell>
          <cell r="B26">
            <v>0</v>
          </cell>
          <cell r="D26">
            <v>0</v>
          </cell>
          <cell r="F26">
            <v>0</v>
          </cell>
          <cell r="G26">
            <v>0</v>
          </cell>
          <cell r="I26">
            <v>0</v>
          </cell>
          <cell r="J26" t="str">
            <v>IGT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</row>
      </sheetData>
      <sheetData sheetId="26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"/>
      <sheetName val="May"/>
      <sheetName val="other plans"/>
      <sheetName val="D_FOS_BS"/>
      <sheetName val="(I) Hyp Ref"/>
      <sheetName val="Transco Profile"/>
      <sheetName val="10, 10a"/>
      <sheetName val="2"/>
      <sheetName val="PL &amp; STORIE"/>
      <sheetName val="11,11a"/>
      <sheetName val="Pick Lists"/>
      <sheetName val="Mo_Thru_Pu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74"/>
  <sheetViews>
    <sheetView tabSelected="1" topLeftCell="A18" zoomScale="80" zoomScaleNormal="80" zoomScaleSheetLayoutView="100" workbookViewId="0">
      <selection activeCell="M34" sqref="M34"/>
    </sheetView>
  </sheetViews>
  <sheetFormatPr defaultColWidth="8.7109375" defaultRowHeight="15"/>
  <cols>
    <col min="1" max="1" width="7.7109375" style="25" customWidth="1"/>
    <col min="2" max="2" width="2.5703125" style="25" customWidth="1"/>
    <col min="3" max="3" width="44.28515625" style="25" customWidth="1"/>
    <col min="4" max="4" width="2.5703125" style="25" customWidth="1"/>
    <col min="5" max="5" width="15.140625" style="25" customWidth="1"/>
    <col min="6" max="6" width="2.5703125" style="25" customWidth="1"/>
    <col min="7" max="7" width="15.28515625" style="25" customWidth="1"/>
    <col min="8" max="8" width="2.5703125" style="25" customWidth="1"/>
    <col min="9" max="9" width="15.140625" style="25" customWidth="1"/>
    <col min="10" max="10" width="2.5703125" style="25" customWidth="1"/>
    <col min="11" max="11" width="13.28515625" style="25" customWidth="1"/>
    <col min="12" max="12" width="2.5703125" style="25" customWidth="1"/>
    <col min="13" max="13" width="15.140625" style="25" customWidth="1"/>
    <col min="14" max="14" width="2.5703125" style="27" customWidth="1"/>
    <col min="15" max="15" width="14.28515625" style="25" customWidth="1"/>
    <col min="16" max="16" width="2.5703125" style="25" customWidth="1"/>
    <col min="17" max="17" width="15.140625" style="25" customWidth="1"/>
    <col min="18" max="18" width="2.5703125" style="25" customWidth="1"/>
    <col min="19" max="19" width="14.28515625" style="25" customWidth="1"/>
    <col min="20" max="20" width="2.5703125" style="25" customWidth="1"/>
    <col min="21" max="21" width="15.140625" style="25" customWidth="1"/>
    <col min="22" max="16384" width="8.7109375" style="25"/>
  </cols>
  <sheetData>
    <row r="1" spans="1:2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2"/>
      <c r="O1" s="2"/>
      <c r="P1" s="2"/>
      <c r="Q1" s="2"/>
      <c r="R1" s="2"/>
      <c r="S1" s="2"/>
      <c r="T1" s="2"/>
      <c r="U1" s="3" t="s">
        <v>63</v>
      </c>
    </row>
    <row r="2" spans="1:2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"/>
      <c r="O2" s="2"/>
      <c r="P2" s="2"/>
      <c r="Q2" s="2"/>
      <c r="R2" s="2"/>
      <c r="S2" s="2"/>
      <c r="T2" s="2"/>
      <c r="U2" s="3" t="s">
        <v>64</v>
      </c>
    </row>
    <row r="3" spans="1:2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2"/>
      <c r="O3" s="2"/>
      <c r="P3" s="2"/>
      <c r="Q3" s="2"/>
      <c r="R3" s="2"/>
      <c r="S3" s="2"/>
      <c r="T3" s="2"/>
      <c r="U3" s="3" t="s">
        <v>65</v>
      </c>
    </row>
    <row r="4" spans="1:21" hidden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2"/>
      <c r="O4" s="2"/>
      <c r="P4" s="2"/>
      <c r="Q4" s="2"/>
      <c r="R4" s="2"/>
      <c r="S4" s="2"/>
      <c r="T4" s="2"/>
      <c r="U4" s="3">
        <v>0</v>
      </c>
    </row>
    <row r="5" spans="1:2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2"/>
      <c r="O5" s="2"/>
      <c r="P5" s="2"/>
      <c r="Q5" s="2"/>
      <c r="R5" s="2"/>
      <c r="S5" s="2"/>
      <c r="T5" s="2"/>
      <c r="U5" s="4" t="s">
        <v>72</v>
      </c>
    </row>
    <row r="6" spans="1:2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2"/>
      <c r="O6" s="2"/>
      <c r="P6" s="2"/>
      <c r="Q6" s="2"/>
      <c r="R6" s="2"/>
      <c r="S6" s="2"/>
      <c r="T6" s="2"/>
      <c r="U6" s="4" t="s">
        <v>0</v>
      </c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2"/>
      <c r="O7" s="2"/>
      <c r="P7" s="2"/>
      <c r="Q7" s="2"/>
      <c r="R7" s="2"/>
      <c r="S7" s="2"/>
      <c r="T7" s="2"/>
      <c r="U7" s="3" t="s">
        <v>66</v>
      </c>
    </row>
    <row r="8" spans="1:21">
      <c r="A8" s="1" t="s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 t="s">
        <v>66</v>
      </c>
      <c r="N8" s="22"/>
      <c r="O8" s="2"/>
      <c r="P8" s="2"/>
      <c r="Q8" s="2" t="s">
        <v>66</v>
      </c>
      <c r="R8" s="2"/>
      <c r="S8" s="2"/>
      <c r="T8" s="2"/>
      <c r="U8" s="4" t="s">
        <v>1</v>
      </c>
    </row>
    <row r="9" spans="1:21">
      <c r="A9" s="36" t="s">
        <v>73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>
      <c r="A10" s="16" t="s">
        <v>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3"/>
      <c r="O10" s="16"/>
      <c r="P10" s="16"/>
      <c r="Q10" s="16"/>
      <c r="R10" s="16"/>
      <c r="S10" s="16"/>
      <c r="T10" s="16"/>
      <c r="U10" s="16"/>
    </row>
    <row r="11" spans="1:21">
      <c r="A11" s="16" t="s">
        <v>74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3"/>
      <c r="O11" s="16"/>
      <c r="P11" s="16"/>
      <c r="Q11" s="16"/>
      <c r="R11" s="16"/>
      <c r="S11" s="16"/>
      <c r="T11" s="16"/>
      <c r="U11" s="16"/>
    </row>
    <row r="12" spans="1:2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2"/>
      <c r="O12" s="2"/>
      <c r="P12" s="2"/>
      <c r="Q12" s="2"/>
      <c r="R12" s="2"/>
      <c r="S12" s="2"/>
      <c r="T12" s="2"/>
      <c r="U12" s="2"/>
    </row>
    <row r="13" spans="1:21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2"/>
      <c r="O13" s="2"/>
      <c r="P13" s="2"/>
      <c r="Q13" s="2"/>
      <c r="R13" s="2"/>
      <c r="S13" s="2"/>
      <c r="T13" s="2"/>
      <c r="U13" s="2"/>
    </row>
    <row r="14" spans="1:21" ht="90">
      <c r="A14" s="2"/>
      <c r="B14" s="2"/>
      <c r="C14" s="1" t="s">
        <v>3</v>
      </c>
      <c r="D14" s="5"/>
      <c r="E14" s="6" t="s">
        <v>67</v>
      </c>
      <c r="F14" s="2"/>
      <c r="G14" s="7" t="s">
        <v>68</v>
      </c>
      <c r="H14" s="2"/>
      <c r="I14" s="6" t="str">
        <f>E14&amp;" (Adjusted)"</f>
        <v>Test Year Ended August 31, 2025 (Adjusted)</v>
      </c>
      <c r="J14" s="2"/>
      <c r="K14" s="6" t="s">
        <v>75</v>
      </c>
      <c r="L14" s="2"/>
      <c r="M14" s="6" t="s">
        <v>69</v>
      </c>
      <c r="N14" s="22"/>
      <c r="O14" s="30" t="s">
        <v>76</v>
      </c>
      <c r="P14" s="12"/>
      <c r="Q14" s="13" t="s">
        <v>70</v>
      </c>
      <c r="R14" s="12"/>
      <c r="S14" s="30" t="s">
        <v>77</v>
      </c>
      <c r="T14" s="12"/>
      <c r="U14" s="13" t="s">
        <v>71</v>
      </c>
    </row>
    <row r="15" spans="1:21">
      <c r="A15" s="1"/>
      <c r="B15" s="2"/>
      <c r="C15" s="2"/>
      <c r="D15" s="1"/>
      <c r="E15" s="1" t="s">
        <v>4</v>
      </c>
      <c r="F15" s="2"/>
      <c r="G15" s="1" t="s">
        <v>5</v>
      </c>
      <c r="H15" s="2"/>
      <c r="I15" s="1" t="s">
        <v>6</v>
      </c>
      <c r="J15" s="2"/>
      <c r="K15" s="1" t="s">
        <v>7</v>
      </c>
      <c r="L15" s="2"/>
      <c r="M15" s="1" t="s">
        <v>8</v>
      </c>
      <c r="N15" s="22"/>
      <c r="O15" s="1" t="s">
        <v>9</v>
      </c>
      <c r="P15" s="2"/>
      <c r="Q15" s="1" t="s">
        <v>10</v>
      </c>
      <c r="R15" s="2"/>
      <c r="S15" s="1" t="s">
        <v>11</v>
      </c>
      <c r="T15" s="2"/>
      <c r="U15" s="1" t="s">
        <v>12</v>
      </c>
    </row>
    <row r="16" spans="1:21">
      <c r="A16" s="1"/>
      <c r="B16" s="2"/>
      <c r="C16" s="8" t="s">
        <v>13</v>
      </c>
      <c r="D16" s="9"/>
      <c r="E16" s="9"/>
      <c r="F16" s="2"/>
      <c r="G16" s="9"/>
      <c r="H16" s="2"/>
      <c r="I16" s="9"/>
      <c r="J16" s="2"/>
      <c r="K16" s="9"/>
      <c r="L16" s="2"/>
      <c r="M16" s="9"/>
      <c r="N16" s="22"/>
      <c r="O16" s="9"/>
      <c r="P16" s="2"/>
      <c r="Q16" s="9"/>
      <c r="R16" s="2"/>
      <c r="S16" s="9"/>
      <c r="T16" s="2"/>
      <c r="U16" s="9"/>
    </row>
    <row r="17" spans="1:21">
      <c r="A17" s="19">
        <v>1</v>
      </c>
      <c r="B17" s="2"/>
      <c r="C17" s="20" t="s">
        <v>29</v>
      </c>
      <c r="D17" s="9"/>
      <c r="E17" s="18">
        <v>225024160.92999998</v>
      </c>
      <c r="F17" s="2"/>
      <c r="G17" s="10">
        <f>+I17-E17</f>
        <v>-2669170.3275856078</v>
      </c>
      <c r="H17" s="2"/>
      <c r="I17" s="18">
        <v>222354990.60241437</v>
      </c>
      <c r="J17" s="2"/>
      <c r="K17" s="18">
        <v>8606656.0090939924</v>
      </c>
      <c r="L17" s="2"/>
      <c r="M17" s="18">
        <f t="shared" ref="M17:M30" si="0">I17+K17</f>
        <v>230961646.61150837</v>
      </c>
      <c r="N17" s="22"/>
      <c r="O17" s="18">
        <v>114739876.85482207</v>
      </c>
      <c r="P17" s="2"/>
      <c r="Q17" s="18">
        <f>M17+O17</f>
        <v>345701523.46633041</v>
      </c>
      <c r="R17" s="2"/>
      <c r="S17" s="9">
        <v>31759442.064608477</v>
      </c>
      <c r="T17" s="2"/>
      <c r="U17" s="18">
        <f t="shared" ref="U17:U30" si="1">Q17+S17</f>
        <v>377460965.53093886</v>
      </c>
    </row>
    <row r="18" spans="1:21">
      <c r="A18" s="1">
        <f>+A17+1</f>
        <v>2</v>
      </c>
      <c r="B18" s="2"/>
      <c r="C18" s="20" t="s">
        <v>14</v>
      </c>
      <c r="D18" s="9"/>
      <c r="E18" s="9">
        <v>22280.009999999995</v>
      </c>
      <c r="F18" s="2"/>
      <c r="G18" s="10">
        <f>+I18-E18</f>
        <v>-802.88999999999578</v>
      </c>
      <c r="H18" s="2"/>
      <c r="I18" s="9">
        <v>21477.119999999999</v>
      </c>
      <c r="J18" s="2"/>
      <c r="K18" s="9">
        <v>0</v>
      </c>
      <c r="L18" s="2"/>
      <c r="M18" s="9">
        <v>21477.119999999999</v>
      </c>
      <c r="N18" s="32"/>
      <c r="O18" s="9">
        <v>0</v>
      </c>
      <c r="P18" s="2"/>
      <c r="Q18" s="18">
        <f t="shared" ref="Q18:Q20" si="2">M18+O18</f>
        <v>21477.119999999999</v>
      </c>
      <c r="R18" s="2"/>
      <c r="S18" s="9">
        <v>0</v>
      </c>
      <c r="T18" s="2"/>
      <c r="U18" s="9">
        <f>Q18+S18</f>
        <v>21477.119999999999</v>
      </c>
    </row>
    <row r="19" spans="1:21">
      <c r="A19" s="1">
        <f t="shared" ref="A19:A49" si="3">A18+1</f>
        <v>3</v>
      </c>
      <c r="B19" s="2"/>
      <c r="C19" s="20" t="s">
        <v>30</v>
      </c>
      <c r="D19" s="10"/>
      <c r="E19" s="10">
        <v>15716229</v>
      </c>
      <c r="F19" s="2"/>
      <c r="G19" s="10">
        <f>+I19-E19</f>
        <v>-8166437.0699999994</v>
      </c>
      <c r="H19" s="2"/>
      <c r="I19" s="10">
        <v>7549791.9300000006</v>
      </c>
      <c r="J19" s="2"/>
      <c r="K19" s="10">
        <v>-4113131.450000003</v>
      </c>
      <c r="L19" s="2"/>
      <c r="M19" s="18">
        <f t="shared" si="0"/>
        <v>3436660.4799999977</v>
      </c>
      <c r="N19" s="32"/>
      <c r="O19" s="10">
        <v>0</v>
      </c>
      <c r="P19" s="2"/>
      <c r="Q19" s="18">
        <f t="shared" si="2"/>
        <v>3436660.4799999977</v>
      </c>
      <c r="R19" s="2"/>
      <c r="S19" s="10">
        <v>0</v>
      </c>
      <c r="T19" s="2"/>
      <c r="U19" s="9">
        <f t="shared" ref="U19:U20" si="4">Q19+S19</f>
        <v>3436660.4799999977</v>
      </c>
    </row>
    <row r="20" spans="1:21">
      <c r="A20" s="1">
        <f t="shared" si="3"/>
        <v>4</v>
      </c>
      <c r="B20" s="2"/>
      <c r="C20" s="14" t="s">
        <v>31</v>
      </c>
      <c r="D20" s="9"/>
      <c r="E20" s="17">
        <v>71070434.327596769</v>
      </c>
      <c r="F20" s="2"/>
      <c r="G20" s="17">
        <f>+I20-E20</f>
        <v>6992426.2278812677</v>
      </c>
      <c r="H20" s="2"/>
      <c r="I20" s="17">
        <v>78062860.555478036</v>
      </c>
      <c r="J20" s="2"/>
      <c r="K20" s="17">
        <v>0</v>
      </c>
      <c r="L20" s="2"/>
      <c r="M20" s="33">
        <f t="shared" si="0"/>
        <v>78062860.555478036</v>
      </c>
      <c r="N20" s="22"/>
      <c r="O20" s="17">
        <v>0</v>
      </c>
      <c r="P20" s="2"/>
      <c r="Q20" s="33">
        <f t="shared" si="2"/>
        <v>78062860.555478036</v>
      </c>
      <c r="R20" s="2"/>
      <c r="S20" s="17">
        <v>0</v>
      </c>
      <c r="T20" s="2"/>
      <c r="U20" s="17">
        <f t="shared" si="4"/>
        <v>78062860.555478036</v>
      </c>
    </row>
    <row r="21" spans="1:21">
      <c r="A21" s="1">
        <f t="shared" si="3"/>
        <v>5</v>
      </c>
      <c r="B21" s="2"/>
      <c r="C21" s="20" t="s">
        <v>32</v>
      </c>
      <c r="D21" s="9"/>
      <c r="E21" s="9">
        <f>SUM(E17:E20)</f>
        <v>311833104.26759672</v>
      </c>
      <c r="F21" s="2"/>
      <c r="G21" s="9">
        <f>SUM(G17:G20)</f>
        <v>-3843984.0597043391</v>
      </c>
      <c r="H21" s="2"/>
      <c r="I21" s="9">
        <f>SUM(I17:I20)</f>
        <v>307989120.20789242</v>
      </c>
      <c r="J21" s="2"/>
      <c r="K21" s="9">
        <f>SUM(K17:K20)</f>
        <v>4493524.5590939894</v>
      </c>
      <c r="L21" s="2"/>
      <c r="M21" s="9">
        <f>SUM(M17:M20)</f>
        <v>312482644.76698637</v>
      </c>
      <c r="N21" s="22"/>
      <c r="O21" s="9">
        <f>SUM(O17:O20)</f>
        <v>114739876.85482207</v>
      </c>
      <c r="P21" s="2"/>
      <c r="Q21" s="9">
        <f>SUM(Q17:Q20)</f>
        <v>427222521.62180847</v>
      </c>
      <c r="R21" s="2"/>
      <c r="S21" s="9">
        <f>SUM(S17:S20)</f>
        <v>31759442.064608477</v>
      </c>
      <c r="T21" s="2"/>
      <c r="U21" s="9">
        <f>SUM(U17:U20)</f>
        <v>458981963.68641692</v>
      </c>
    </row>
    <row r="22" spans="1:21">
      <c r="A22" s="1">
        <f t="shared" si="3"/>
        <v>6</v>
      </c>
      <c r="B22" s="2"/>
      <c r="C22" s="20"/>
      <c r="D22" s="9"/>
      <c r="E22" s="31"/>
      <c r="F22" s="2"/>
      <c r="G22" s="9"/>
      <c r="H22" s="2"/>
      <c r="I22" s="9"/>
      <c r="J22" s="2"/>
      <c r="K22" s="9"/>
      <c r="L22" s="2"/>
      <c r="M22" s="9"/>
      <c r="N22" s="22"/>
      <c r="O22" s="9"/>
      <c r="P22" s="2"/>
      <c r="Q22" s="9"/>
      <c r="R22" s="2"/>
      <c r="S22" s="9"/>
      <c r="T22" s="2"/>
      <c r="U22" s="9"/>
    </row>
    <row r="23" spans="1:21">
      <c r="A23" s="1">
        <f t="shared" si="3"/>
        <v>7</v>
      </c>
      <c r="B23" s="2"/>
      <c r="C23" s="20" t="s">
        <v>15</v>
      </c>
      <c r="D23" s="9"/>
      <c r="E23" s="9">
        <v>188639237.51999995</v>
      </c>
      <c r="F23" s="2"/>
      <c r="G23" s="9">
        <f>-E23</f>
        <v>-188639237.51999995</v>
      </c>
      <c r="H23" s="2"/>
      <c r="I23" s="9">
        <f>E23+G23</f>
        <v>0</v>
      </c>
      <c r="J23" s="2"/>
      <c r="K23" s="9">
        <v>0</v>
      </c>
      <c r="L23" s="2"/>
      <c r="M23" s="9">
        <f>I23+K23</f>
        <v>0</v>
      </c>
      <c r="N23" s="22"/>
      <c r="O23" s="9">
        <v>0</v>
      </c>
      <c r="P23" s="2"/>
      <c r="Q23" s="9">
        <f>M23+O23</f>
        <v>0</v>
      </c>
      <c r="R23" s="2"/>
      <c r="S23" s="9">
        <v>0</v>
      </c>
      <c r="T23" s="2"/>
      <c r="U23" s="9">
        <f>Q23+S23</f>
        <v>0</v>
      </c>
    </row>
    <row r="24" spans="1:21">
      <c r="A24" s="1">
        <f t="shared" si="3"/>
        <v>8</v>
      </c>
      <c r="B24" s="2"/>
      <c r="C24" s="20" t="s">
        <v>16</v>
      </c>
      <c r="D24" s="9"/>
      <c r="E24" s="9">
        <v>48353330.012403235</v>
      </c>
      <c r="F24" s="2"/>
      <c r="G24" s="9">
        <f>-E24</f>
        <v>-48353330.012403235</v>
      </c>
      <c r="H24" s="2"/>
      <c r="I24" s="9">
        <f>E24+G24</f>
        <v>0</v>
      </c>
      <c r="J24" s="2"/>
      <c r="K24" s="9">
        <v>0</v>
      </c>
      <c r="L24" s="2"/>
      <c r="M24" s="9">
        <f>I24+K24</f>
        <v>0</v>
      </c>
      <c r="N24" s="22"/>
      <c r="O24" s="9">
        <v>0</v>
      </c>
      <c r="P24" s="2"/>
      <c r="Q24" s="9">
        <f>M24+O24</f>
        <v>0</v>
      </c>
      <c r="R24" s="2"/>
      <c r="S24" s="9">
        <v>0</v>
      </c>
      <c r="T24" s="2"/>
      <c r="U24" s="9">
        <f>Q24+S24</f>
        <v>0</v>
      </c>
    </row>
    <row r="25" spans="1:21">
      <c r="A25" s="1">
        <f t="shared" si="3"/>
        <v>9</v>
      </c>
      <c r="B25" s="2"/>
      <c r="C25" s="20" t="s">
        <v>17</v>
      </c>
      <c r="D25" s="9"/>
      <c r="E25" s="17">
        <v>32223749.050000001</v>
      </c>
      <c r="F25" s="2"/>
      <c r="G25" s="17">
        <f>-E25</f>
        <v>-32223749.050000001</v>
      </c>
      <c r="H25" s="2"/>
      <c r="I25" s="17">
        <f t="shared" ref="I25" si="5">E25+G25</f>
        <v>0</v>
      </c>
      <c r="J25" s="2"/>
      <c r="K25" s="17">
        <v>0</v>
      </c>
      <c r="L25" s="2"/>
      <c r="M25" s="17">
        <f>I25+K25</f>
        <v>0</v>
      </c>
      <c r="N25" s="22"/>
      <c r="O25" s="17">
        <v>0</v>
      </c>
      <c r="P25" s="2"/>
      <c r="Q25" s="17">
        <f>M25+O25</f>
        <v>0</v>
      </c>
      <c r="R25" s="2"/>
      <c r="S25" s="17">
        <v>0</v>
      </c>
      <c r="T25" s="2"/>
      <c r="U25" s="17">
        <f t="shared" si="1"/>
        <v>0</v>
      </c>
    </row>
    <row r="26" spans="1:21">
      <c r="A26" s="1">
        <f t="shared" si="3"/>
        <v>10</v>
      </c>
      <c r="B26" s="2"/>
      <c r="C26" s="20" t="s">
        <v>33</v>
      </c>
      <c r="D26" s="9"/>
      <c r="E26" s="9">
        <f>SUM(E21:E25)</f>
        <v>581049420.8499999</v>
      </c>
      <c r="F26" s="2"/>
      <c r="G26" s="9">
        <f>SUM(G21:G25)</f>
        <v>-273060300.64210755</v>
      </c>
      <c r="H26" s="2"/>
      <c r="I26" s="9">
        <f>SUM(I21:I25)</f>
        <v>307989120.20789242</v>
      </c>
      <c r="J26" s="2"/>
      <c r="K26" s="9">
        <f>SUM(K21:K25)</f>
        <v>4493524.5590939894</v>
      </c>
      <c r="L26" s="2"/>
      <c r="M26" s="9">
        <f>SUM(M21:M25)</f>
        <v>312482644.76698637</v>
      </c>
      <c r="N26" s="22"/>
      <c r="O26" s="9">
        <f>SUM(O21:O25)</f>
        <v>114739876.85482207</v>
      </c>
      <c r="P26" s="2"/>
      <c r="Q26" s="9">
        <f>SUM(Q21:Q25)</f>
        <v>427222521.62180847</v>
      </c>
      <c r="R26" s="2"/>
      <c r="S26" s="9">
        <f>SUM(S21:S25)</f>
        <v>31759442.064608477</v>
      </c>
      <c r="T26" s="2"/>
      <c r="U26" s="9">
        <f>SUM(U21:U25)</f>
        <v>458981963.68641692</v>
      </c>
    </row>
    <row r="27" spans="1:21">
      <c r="A27" s="1">
        <f t="shared" si="3"/>
        <v>11</v>
      </c>
      <c r="B27" s="2"/>
      <c r="C27" s="20"/>
      <c r="D27" s="9"/>
      <c r="E27" s="9"/>
      <c r="F27" s="2"/>
      <c r="G27" s="9"/>
      <c r="H27" s="2"/>
      <c r="I27" s="9"/>
      <c r="J27" s="2"/>
      <c r="K27" s="9"/>
      <c r="L27" s="2"/>
      <c r="M27" s="9"/>
      <c r="N27" s="22"/>
      <c r="O27" s="9"/>
      <c r="P27" s="2"/>
      <c r="Q27" s="9"/>
      <c r="R27" s="2"/>
      <c r="S27" s="9"/>
      <c r="T27" s="2"/>
      <c r="U27" s="9"/>
    </row>
    <row r="28" spans="1:21">
      <c r="A28" s="1">
        <f>A25+1</f>
        <v>10</v>
      </c>
      <c r="B28" s="2"/>
      <c r="C28" s="20" t="s">
        <v>18</v>
      </c>
      <c r="D28" s="9"/>
      <c r="E28" s="9">
        <v>221254.99999999994</v>
      </c>
      <c r="F28" s="2"/>
      <c r="G28" s="18">
        <f>+I28-E28</f>
        <v>3745.0000000000582</v>
      </c>
      <c r="H28" s="2"/>
      <c r="I28" s="18">
        <v>225000</v>
      </c>
      <c r="J28" s="2"/>
      <c r="K28" s="18">
        <v>0</v>
      </c>
      <c r="L28" s="2"/>
      <c r="M28" s="18">
        <f t="shared" si="0"/>
        <v>225000</v>
      </c>
      <c r="N28" s="22"/>
      <c r="O28" s="18">
        <v>0</v>
      </c>
      <c r="P28" s="2"/>
      <c r="Q28" s="18">
        <f t="shared" ref="Q28:Q30" si="6">M28+O28</f>
        <v>225000</v>
      </c>
      <c r="R28" s="2"/>
      <c r="S28" s="9">
        <v>0</v>
      </c>
      <c r="T28" s="2"/>
      <c r="U28" s="18">
        <f t="shared" si="1"/>
        <v>225000</v>
      </c>
    </row>
    <row r="29" spans="1:21">
      <c r="A29" s="1">
        <f t="shared" si="3"/>
        <v>11</v>
      </c>
      <c r="B29" s="2"/>
      <c r="C29" s="20"/>
      <c r="D29" s="9"/>
      <c r="E29" s="9"/>
      <c r="F29" s="2"/>
      <c r="G29" s="18"/>
      <c r="H29" s="2"/>
      <c r="I29" s="18"/>
      <c r="J29" s="2"/>
      <c r="K29" s="18"/>
      <c r="L29" s="2"/>
      <c r="M29" s="18"/>
      <c r="N29" s="22"/>
      <c r="O29" s="18"/>
      <c r="P29" s="2"/>
      <c r="Q29" s="18"/>
      <c r="R29" s="2"/>
      <c r="S29" s="9"/>
      <c r="T29" s="2"/>
      <c r="U29" s="18"/>
    </row>
    <row r="30" spans="1:21">
      <c r="A30" s="1">
        <f t="shared" si="3"/>
        <v>12</v>
      </c>
      <c r="B30" s="2"/>
      <c r="C30" s="20" t="s">
        <v>19</v>
      </c>
      <c r="D30" s="9"/>
      <c r="E30" s="9">
        <v>1743923.397877</v>
      </c>
      <c r="F30" s="2"/>
      <c r="G30" s="18">
        <f>+I30-E30</f>
        <v>-638795.43999999994</v>
      </c>
      <c r="H30" s="2"/>
      <c r="I30" s="18">
        <v>1105127.9578770001</v>
      </c>
      <c r="J30" s="2"/>
      <c r="K30" s="18">
        <v>0</v>
      </c>
      <c r="L30" s="2"/>
      <c r="M30" s="18">
        <f t="shared" si="0"/>
        <v>1105127.9578770001</v>
      </c>
      <c r="N30" s="22"/>
      <c r="O30" s="18">
        <v>0</v>
      </c>
      <c r="P30" s="2"/>
      <c r="Q30" s="18">
        <f t="shared" si="6"/>
        <v>1105127.9578770001</v>
      </c>
      <c r="R30" s="2"/>
      <c r="S30" s="9">
        <v>0</v>
      </c>
      <c r="T30" s="2"/>
      <c r="U30" s="18">
        <f t="shared" si="1"/>
        <v>1105127.9578770001</v>
      </c>
    </row>
    <row r="31" spans="1:21">
      <c r="A31" s="1">
        <f t="shared" si="3"/>
        <v>13</v>
      </c>
      <c r="B31" s="2"/>
      <c r="C31" s="20"/>
      <c r="D31" s="9"/>
      <c r="E31" s="17"/>
      <c r="F31" s="2"/>
      <c r="G31" s="17"/>
      <c r="H31" s="2"/>
      <c r="I31" s="17"/>
      <c r="J31" s="2"/>
      <c r="K31" s="17"/>
      <c r="L31" s="2"/>
      <c r="M31" s="17"/>
      <c r="N31" s="22"/>
      <c r="O31" s="17"/>
      <c r="P31" s="2"/>
      <c r="Q31" s="17"/>
      <c r="R31" s="2"/>
      <c r="S31" s="17"/>
      <c r="T31" s="2"/>
      <c r="U31" s="17"/>
    </row>
    <row r="32" spans="1:21">
      <c r="A32" s="1">
        <f t="shared" si="3"/>
        <v>14</v>
      </c>
      <c r="B32" s="2"/>
      <c r="C32" s="20" t="s">
        <v>28</v>
      </c>
      <c r="D32" s="9"/>
      <c r="E32" s="9">
        <f>SUM(E26:E31)</f>
        <v>583014599.24787688</v>
      </c>
      <c r="F32" s="2"/>
      <c r="G32" s="9">
        <f>SUM(G26:G31)</f>
        <v>-273695351.08210754</v>
      </c>
      <c r="H32" s="2"/>
      <c r="I32" s="9">
        <f>SUM(I26:I31)</f>
        <v>309319248.1657694</v>
      </c>
      <c r="J32" s="2"/>
      <c r="K32" s="9">
        <f>SUM(K26:K31)</f>
        <v>4493524.5590939894</v>
      </c>
      <c r="L32" s="2"/>
      <c r="M32" s="9">
        <f>SUM(M26:M31)</f>
        <v>313812772.72486335</v>
      </c>
      <c r="N32" s="22"/>
      <c r="O32" s="9">
        <f>SUM(O26:O31)</f>
        <v>114739876.85482207</v>
      </c>
      <c r="P32" s="2"/>
      <c r="Q32" s="9">
        <f>SUM(Q26:Q31)</f>
        <v>428552649.57968545</v>
      </c>
      <c r="R32" s="2"/>
      <c r="S32" s="9">
        <f>SUM(S26:S31)</f>
        <v>31759442.064608477</v>
      </c>
      <c r="T32" s="2"/>
      <c r="U32" s="9">
        <f>SUM(U26:U31)</f>
        <v>460312091.6442939</v>
      </c>
    </row>
    <row r="33" spans="1:21">
      <c r="A33" s="1">
        <f t="shared" si="3"/>
        <v>15</v>
      </c>
      <c r="B33" s="2"/>
      <c r="C33" s="20"/>
      <c r="D33" s="9"/>
      <c r="E33" s="9"/>
      <c r="F33" s="2"/>
      <c r="G33" s="9"/>
      <c r="H33" s="2"/>
      <c r="I33" s="9"/>
      <c r="J33" s="2"/>
      <c r="K33" s="9"/>
      <c r="L33" s="2"/>
      <c r="M33" s="9"/>
      <c r="N33" s="22"/>
      <c r="O33" s="9"/>
      <c r="P33" s="2"/>
      <c r="Q33" s="9"/>
      <c r="R33" s="2"/>
      <c r="S33" s="9"/>
      <c r="T33" s="2"/>
      <c r="U33" s="9"/>
    </row>
    <row r="34" spans="1:21">
      <c r="A34" s="1">
        <f t="shared" si="3"/>
        <v>16</v>
      </c>
      <c r="B34" s="2"/>
      <c r="C34" s="21" t="s">
        <v>20</v>
      </c>
      <c r="D34" s="9"/>
      <c r="E34" s="9"/>
      <c r="F34" s="2"/>
      <c r="G34" s="9"/>
      <c r="H34" s="2"/>
      <c r="I34" s="9"/>
      <c r="J34" s="2"/>
      <c r="K34" s="9"/>
      <c r="L34" s="2"/>
      <c r="M34" s="9"/>
      <c r="N34" s="22"/>
      <c r="O34" s="9"/>
      <c r="P34" s="2"/>
      <c r="Q34" s="9"/>
      <c r="R34" s="2"/>
      <c r="S34" s="9"/>
      <c r="T34" s="2"/>
      <c r="U34" s="9"/>
    </row>
    <row r="35" spans="1:21">
      <c r="A35" s="1">
        <f t="shared" si="3"/>
        <v>17</v>
      </c>
      <c r="B35" s="2"/>
      <c r="C35" s="20"/>
      <c r="D35" s="9"/>
      <c r="E35" s="9"/>
      <c r="F35" s="2"/>
      <c r="G35" s="9"/>
      <c r="H35" s="2"/>
      <c r="I35" s="9"/>
      <c r="J35" s="2"/>
      <c r="K35" s="9"/>
      <c r="L35" s="2"/>
      <c r="M35" s="9"/>
      <c r="N35" s="22"/>
      <c r="O35" s="9"/>
      <c r="P35" s="2"/>
      <c r="Q35" s="9"/>
      <c r="R35" s="2"/>
      <c r="S35" s="9"/>
      <c r="T35" s="2"/>
      <c r="U35" s="9"/>
    </row>
    <row r="36" spans="1:21">
      <c r="A36" s="1">
        <f t="shared" si="3"/>
        <v>18</v>
      </c>
      <c r="B36" s="2"/>
      <c r="C36" s="20" t="s">
        <v>34</v>
      </c>
      <c r="D36" s="9"/>
      <c r="E36" s="9">
        <v>492101</v>
      </c>
      <c r="F36" s="2"/>
      <c r="G36" s="9">
        <f>+I36-E36</f>
        <v>0</v>
      </c>
      <c r="H36" s="2"/>
      <c r="I36" s="9">
        <v>492101</v>
      </c>
      <c r="J36" s="2"/>
      <c r="K36" s="9">
        <v>0</v>
      </c>
      <c r="L36" s="2"/>
      <c r="M36" s="9">
        <f t="shared" ref="M36:M39" si="7">I36+K36</f>
        <v>492101</v>
      </c>
      <c r="N36" s="22"/>
      <c r="O36" s="9">
        <v>0</v>
      </c>
      <c r="P36" s="2"/>
      <c r="Q36" s="9">
        <f>M36+O36</f>
        <v>492101</v>
      </c>
      <c r="R36" s="2"/>
      <c r="S36" s="9">
        <v>0</v>
      </c>
      <c r="T36" s="2"/>
      <c r="U36" s="9">
        <f>Q36+S36</f>
        <v>492101</v>
      </c>
    </row>
    <row r="37" spans="1:21">
      <c r="A37" s="1">
        <f t="shared" si="3"/>
        <v>19</v>
      </c>
      <c r="B37" s="2"/>
      <c r="C37" s="20" t="s">
        <v>35</v>
      </c>
      <c r="D37" s="9"/>
      <c r="E37" s="9">
        <v>7065143</v>
      </c>
      <c r="F37" s="2"/>
      <c r="G37" s="9">
        <f>+I37-E37</f>
        <v>-5986845</v>
      </c>
      <c r="H37" s="2"/>
      <c r="I37" s="9">
        <v>1078298</v>
      </c>
      <c r="J37" s="2"/>
      <c r="K37" s="9">
        <v>0</v>
      </c>
      <c r="L37" s="2"/>
      <c r="M37" s="9">
        <f t="shared" si="7"/>
        <v>1078298</v>
      </c>
      <c r="N37" s="22"/>
      <c r="O37" s="9">
        <v>0</v>
      </c>
      <c r="P37" s="2"/>
      <c r="Q37" s="9">
        <f>M37+O37</f>
        <v>1078298</v>
      </c>
      <c r="R37" s="2"/>
      <c r="S37" s="9">
        <v>0</v>
      </c>
      <c r="T37" s="2"/>
      <c r="U37" s="9">
        <f>Q37+S37</f>
        <v>1078298</v>
      </c>
    </row>
    <row r="38" spans="1:21">
      <c r="A38" s="1">
        <f t="shared" si="3"/>
        <v>20</v>
      </c>
      <c r="B38" s="2"/>
      <c r="C38" s="20" t="s">
        <v>36</v>
      </c>
      <c r="D38" s="9"/>
      <c r="E38" s="9">
        <v>157492</v>
      </c>
      <c r="F38" s="2"/>
      <c r="G38" s="9">
        <f>+I38-E38</f>
        <v>0</v>
      </c>
      <c r="H38" s="2"/>
      <c r="I38" s="9">
        <v>157492</v>
      </c>
      <c r="J38" s="2"/>
      <c r="K38" s="9">
        <v>0</v>
      </c>
      <c r="L38" s="2"/>
      <c r="M38" s="9">
        <f t="shared" si="7"/>
        <v>157492</v>
      </c>
      <c r="N38" s="22"/>
      <c r="O38" s="9">
        <v>0</v>
      </c>
      <c r="P38" s="2"/>
      <c r="Q38" s="9">
        <f>M38+O38</f>
        <v>157492</v>
      </c>
      <c r="R38" s="2"/>
      <c r="S38" s="9">
        <v>0</v>
      </c>
      <c r="T38" s="2"/>
      <c r="U38" s="9">
        <f>Q38+S38</f>
        <v>157492</v>
      </c>
    </row>
    <row r="39" spans="1:21">
      <c r="A39" s="1">
        <f t="shared" si="3"/>
        <v>21</v>
      </c>
      <c r="B39" s="2"/>
      <c r="C39" s="20" t="s">
        <v>37</v>
      </c>
      <c r="D39" s="9"/>
      <c r="E39" s="17">
        <v>28973</v>
      </c>
      <c r="F39" s="2"/>
      <c r="G39" s="17">
        <f>+I39-E39</f>
        <v>0</v>
      </c>
      <c r="H39" s="2"/>
      <c r="I39" s="17">
        <v>28973</v>
      </c>
      <c r="J39" s="2"/>
      <c r="K39" s="17">
        <v>0</v>
      </c>
      <c r="L39" s="2"/>
      <c r="M39" s="17">
        <f t="shared" si="7"/>
        <v>28973</v>
      </c>
      <c r="N39" s="22"/>
      <c r="O39" s="17">
        <v>0</v>
      </c>
      <c r="P39" s="2"/>
      <c r="Q39" s="17">
        <f>M39+O39</f>
        <v>28973</v>
      </c>
      <c r="R39" s="2"/>
      <c r="S39" s="17">
        <v>0</v>
      </c>
      <c r="T39" s="2"/>
      <c r="U39" s="17">
        <f>Q39+S39</f>
        <v>28973</v>
      </c>
    </row>
    <row r="40" spans="1:21">
      <c r="A40" s="1">
        <f t="shared" si="3"/>
        <v>22</v>
      </c>
      <c r="B40" s="2"/>
      <c r="C40" s="20" t="s">
        <v>39</v>
      </c>
      <c r="D40" s="9"/>
      <c r="E40" s="9">
        <f>SUM(E36:E39)</f>
        <v>7743709</v>
      </c>
      <c r="F40" s="2"/>
      <c r="G40" s="9">
        <f>SUM(G36:G39)</f>
        <v>-5986845</v>
      </c>
      <c r="H40" s="2"/>
      <c r="I40" s="9">
        <f>SUM(I36:I39)</f>
        <v>1756864</v>
      </c>
      <c r="J40" s="2"/>
      <c r="K40" s="9">
        <f>SUM(K36:K39)</f>
        <v>0</v>
      </c>
      <c r="L40" s="2"/>
      <c r="M40" s="9">
        <f>SUM(M36:M39)</f>
        <v>1756864</v>
      </c>
      <c r="N40" s="9"/>
      <c r="O40" s="9">
        <f>SUM(O36:O39)</f>
        <v>0</v>
      </c>
      <c r="P40" s="2"/>
      <c r="Q40" s="9">
        <f>SUM(Q36:Q39)</f>
        <v>1756864</v>
      </c>
      <c r="R40" s="2"/>
      <c r="S40" s="9">
        <f>SUM(S36:S39)</f>
        <v>0</v>
      </c>
      <c r="T40" s="2"/>
      <c r="U40" s="9">
        <f>SUM(U36:U39)</f>
        <v>1756864</v>
      </c>
    </row>
    <row r="41" spans="1:21">
      <c r="A41" s="1">
        <f t="shared" si="3"/>
        <v>23</v>
      </c>
      <c r="B41" s="2"/>
      <c r="C41" s="20"/>
      <c r="D41" s="9"/>
      <c r="E41" s="9"/>
      <c r="F41" s="2"/>
      <c r="G41" s="9"/>
      <c r="H41" s="2"/>
      <c r="I41" s="9"/>
      <c r="J41" s="2"/>
      <c r="K41" s="9"/>
      <c r="L41" s="2"/>
      <c r="M41" s="9"/>
      <c r="N41" s="32"/>
      <c r="O41" s="9"/>
      <c r="P41" s="2"/>
      <c r="Q41" s="9"/>
      <c r="R41" s="2"/>
      <c r="S41" s="9"/>
      <c r="T41" s="2"/>
      <c r="U41" s="9"/>
    </row>
    <row r="42" spans="1:21">
      <c r="A42" s="1">
        <f t="shared" si="3"/>
        <v>24</v>
      </c>
      <c r="B42" s="2"/>
      <c r="C42" s="20" t="s">
        <v>21</v>
      </c>
      <c r="D42" s="9"/>
      <c r="E42" s="9">
        <v>17260520.690000001</v>
      </c>
      <c r="F42" s="2"/>
      <c r="G42" s="18">
        <f>+I42-E42</f>
        <v>-17260520.690000001</v>
      </c>
      <c r="H42" s="2"/>
      <c r="I42" s="9">
        <v>0</v>
      </c>
      <c r="J42" s="2"/>
      <c r="K42" s="9">
        <v>0</v>
      </c>
      <c r="L42" s="2"/>
      <c r="M42" s="9">
        <f>I42+K42</f>
        <v>0</v>
      </c>
      <c r="N42" s="32"/>
      <c r="O42" s="9">
        <v>0</v>
      </c>
      <c r="P42" s="2"/>
      <c r="Q42" s="9">
        <f>M42+O42</f>
        <v>0</v>
      </c>
      <c r="R42" s="2"/>
      <c r="S42" s="9">
        <v>0</v>
      </c>
      <c r="T42" s="2"/>
      <c r="U42" s="9">
        <f>Q42+S42</f>
        <v>0</v>
      </c>
    </row>
    <row r="43" spans="1:21">
      <c r="A43" s="1">
        <f t="shared" si="3"/>
        <v>25</v>
      </c>
      <c r="B43" s="2"/>
      <c r="C43" s="20" t="s">
        <v>22</v>
      </c>
      <c r="D43" s="9"/>
      <c r="E43" s="9">
        <v>19307249</v>
      </c>
      <c r="F43" s="2"/>
      <c r="G43" s="18">
        <f>+-E43</f>
        <v>-19307249</v>
      </c>
      <c r="H43" s="2"/>
      <c r="I43" s="9">
        <f>+E43+G43</f>
        <v>0</v>
      </c>
      <c r="J43" s="2"/>
      <c r="K43" s="9">
        <v>0</v>
      </c>
      <c r="L43" s="2"/>
      <c r="M43" s="9">
        <f>I43+K43</f>
        <v>0</v>
      </c>
      <c r="N43" s="32"/>
      <c r="O43" s="9">
        <v>0</v>
      </c>
      <c r="P43" s="2"/>
      <c r="Q43" s="9">
        <f>M43+O43</f>
        <v>0</v>
      </c>
      <c r="R43" s="2"/>
      <c r="S43" s="9">
        <v>0</v>
      </c>
      <c r="T43" s="2"/>
      <c r="U43" s="9">
        <f>Q43+S43</f>
        <v>0</v>
      </c>
    </row>
    <row r="44" spans="1:21">
      <c r="A44" s="1">
        <f t="shared" si="3"/>
        <v>26</v>
      </c>
      <c r="B44" s="2"/>
      <c r="C44" s="20" t="s">
        <v>23</v>
      </c>
      <c r="D44" s="9"/>
      <c r="E44" s="9">
        <v>-36625</v>
      </c>
      <c r="F44" s="2"/>
      <c r="G44" s="18">
        <f t="shared" ref="G44" si="8">+-E44</f>
        <v>36625</v>
      </c>
      <c r="H44" s="2"/>
      <c r="I44" s="9">
        <f t="shared" ref="I44:I45" si="9">+E44+G44</f>
        <v>0</v>
      </c>
      <c r="J44" s="2"/>
      <c r="K44" s="9">
        <v>0</v>
      </c>
      <c r="L44" s="2"/>
      <c r="M44" s="9">
        <f>I44+K44</f>
        <v>0</v>
      </c>
      <c r="N44" s="32"/>
      <c r="O44" s="9">
        <v>0</v>
      </c>
      <c r="P44" s="2"/>
      <c r="Q44" s="9">
        <f>M44+O44</f>
        <v>0</v>
      </c>
      <c r="R44" s="2"/>
      <c r="S44" s="9">
        <v>0</v>
      </c>
      <c r="T44" s="2"/>
      <c r="U44" s="9">
        <f>Q44+S44</f>
        <v>0</v>
      </c>
    </row>
    <row r="45" spans="1:21">
      <c r="A45" s="1">
        <f t="shared" si="3"/>
        <v>27</v>
      </c>
      <c r="B45" s="2"/>
      <c r="C45" s="20" t="s">
        <v>40</v>
      </c>
      <c r="D45" s="9"/>
      <c r="E45" s="9">
        <v>-17704876</v>
      </c>
      <c r="F45" s="2"/>
      <c r="G45" s="18">
        <f>+-E45</f>
        <v>17704876</v>
      </c>
      <c r="H45" s="2"/>
      <c r="I45" s="9">
        <f t="shared" si="9"/>
        <v>0</v>
      </c>
      <c r="J45" s="2"/>
      <c r="K45" s="9">
        <v>0</v>
      </c>
      <c r="L45" s="2"/>
      <c r="M45" s="9">
        <f>I45+K45</f>
        <v>0</v>
      </c>
      <c r="N45" s="32"/>
      <c r="O45" s="9">
        <v>0</v>
      </c>
      <c r="P45" s="2"/>
      <c r="Q45" s="9">
        <f>M45+O45</f>
        <v>0</v>
      </c>
      <c r="R45" s="2"/>
      <c r="S45" s="9">
        <v>0</v>
      </c>
      <c r="T45" s="2"/>
      <c r="U45" s="9">
        <f>Q45+S45</f>
        <v>0</v>
      </c>
    </row>
    <row r="46" spans="1:21">
      <c r="A46" s="1">
        <f t="shared" si="3"/>
        <v>28</v>
      </c>
      <c r="B46" s="2"/>
      <c r="C46" s="20" t="s">
        <v>38</v>
      </c>
      <c r="D46" s="9"/>
      <c r="E46" s="9">
        <v>-25873749.989999801</v>
      </c>
      <c r="F46" s="2"/>
      <c r="G46" s="18">
        <f>+-E46</f>
        <v>25873749.989999801</v>
      </c>
      <c r="H46" s="2"/>
      <c r="I46" s="9">
        <f t="shared" ref="I46" si="10">SUM(E46:G46)</f>
        <v>0</v>
      </c>
      <c r="J46" s="2"/>
      <c r="K46" s="9"/>
      <c r="L46" s="2"/>
      <c r="M46" s="9">
        <f>I46+K46</f>
        <v>0</v>
      </c>
      <c r="N46" s="32"/>
      <c r="O46" s="9">
        <v>0</v>
      </c>
      <c r="P46" s="2"/>
      <c r="Q46" s="9">
        <f>M46+O46</f>
        <v>0</v>
      </c>
      <c r="R46" s="2"/>
      <c r="S46" s="9">
        <v>0</v>
      </c>
      <c r="T46" s="2"/>
      <c r="U46" s="9">
        <f>Q46+S46</f>
        <v>0</v>
      </c>
    </row>
    <row r="47" spans="1:21">
      <c r="A47" s="1">
        <f t="shared" si="3"/>
        <v>29</v>
      </c>
      <c r="B47" s="2"/>
      <c r="C47" s="14" t="s">
        <v>24</v>
      </c>
      <c r="D47" s="10"/>
      <c r="E47" s="11">
        <f>E40+SUM(E42:E46)</f>
        <v>696227.7000001967</v>
      </c>
      <c r="F47" s="2"/>
      <c r="G47" s="11">
        <f>G40+SUM(G42:G46)</f>
        <v>1060636.2999998033</v>
      </c>
      <c r="H47" s="2"/>
      <c r="I47" s="11">
        <f>I40+SUM(I42:I46)</f>
        <v>1756864</v>
      </c>
      <c r="J47" s="2"/>
      <c r="K47" s="11">
        <f>K40+SUM(K42:K46)</f>
        <v>0</v>
      </c>
      <c r="L47" s="2"/>
      <c r="M47" s="11">
        <f>M40+SUM(M42:M46)</f>
        <v>1756864</v>
      </c>
      <c r="N47" s="10"/>
      <c r="O47" s="11">
        <f>O40+SUM(O42:O46)</f>
        <v>0</v>
      </c>
      <c r="P47" s="2"/>
      <c r="Q47" s="11">
        <f>Q40+SUM(Q42:Q46)</f>
        <v>1756864</v>
      </c>
      <c r="R47" s="2"/>
      <c r="S47" s="11">
        <f>S40+SUM(S42:S46)</f>
        <v>0</v>
      </c>
      <c r="T47" s="2"/>
      <c r="U47" s="11">
        <f>U40+SUM(U42:U46)</f>
        <v>1756864</v>
      </c>
    </row>
    <row r="48" spans="1:21">
      <c r="A48" s="1">
        <f t="shared" si="3"/>
        <v>30</v>
      </c>
      <c r="B48" s="2"/>
      <c r="C48" s="14"/>
      <c r="D48" s="10"/>
      <c r="E48" s="10"/>
      <c r="F48" s="2"/>
      <c r="G48" s="10"/>
      <c r="H48" s="2"/>
      <c r="I48" s="10"/>
      <c r="J48" s="2"/>
      <c r="K48" s="10"/>
      <c r="L48" s="2"/>
      <c r="M48" s="10"/>
      <c r="N48" s="32"/>
      <c r="O48" s="10"/>
      <c r="P48" s="2"/>
      <c r="Q48" s="10"/>
      <c r="R48" s="2"/>
      <c r="S48" s="10"/>
      <c r="T48" s="2"/>
      <c r="U48" s="10"/>
    </row>
    <row r="49" spans="1:21" ht="15.75" thickBot="1">
      <c r="A49" s="1">
        <f t="shared" si="3"/>
        <v>31</v>
      </c>
      <c r="B49" s="2"/>
      <c r="C49" s="2" t="s">
        <v>25</v>
      </c>
      <c r="D49" s="10"/>
      <c r="E49" s="15">
        <f>E32+E47</f>
        <v>583710826.94787705</v>
      </c>
      <c r="F49" s="2"/>
      <c r="G49" s="15">
        <f>G32+G47</f>
        <v>-272634714.78210771</v>
      </c>
      <c r="H49" s="2"/>
      <c r="I49" s="15">
        <f>I32+I47</f>
        <v>311076112.1657694</v>
      </c>
      <c r="J49" s="2"/>
      <c r="K49" s="15">
        <f>K32+K47</f>
        <v>4493524.5590939894</v>
      </c>
      <c r="L49" s="2"/>
      <c r="M49" s="15">
        <f>M32+M47</f>
        <v>315569636.72486335</v>
      </c>
      <c r="N49" s="35"/>
      <c r="O49" s="15">
        <f>O32+O47</f>
        <v>114739876.85482207</v>
      </c>
      <c r="P49" s="2"/>
      <c r="Q49" s="15">
        <f>Q32+Q47</f>
        <v>430309513.57968545</v>
      </c>
      <c r="R49" s="2"/>
      <c r="S49" s="15">
        <f>S32+S47</f>
        <v>31759442.064608477</v>
      </c>
      <c r="T49" s="2"/>
      <c r="U49" s="15">
        <f>U32+U47</f>
        <v>462068955.6442939</v>
      </c>
    </row>
    <row r="50" spans="1:21" ht="15.75" thickTop="1">
      <c r="A50" s="1"/>
      <c r="B50" s="2"/>
      <c r="C50" s="14"/>
      <c r="D50" s="9"/>
      <c r="E50" s="9"/>
      <c r="G50" s="9"/>
      <c r="I50" s="26"/>
      <c r="J50" s="2"/>
      <c r="K50" s="9"/>
      <c r="M50" s="9"/>
      <c r="N50" s="32"/>
      <c r="O50" s="9"/>
      <c r="Q50" s="9"/>
      <c r="R50" s="2"/>
      <c r="S50" s="9"/>
      <c r="U50" s="9"/>
    </row>
    <row r="51" spans="1:21">
      <c r="A51" s="1"/>
      <c r="B51" s="2"/>
      <c r="C51" s="14"/>
      <c r="D51" s="9"/>
      <c r="E51" s="9"/>
      <c r="G51" s="9"/>
      <c r="I51" s="26"/>
      <c r="J51" s="2"/>
      <c r="K51" s="9"/>
      <c r="M51" s="9"/>
      <c r="N51" s="32"/>
      <c r="O51" s="9"/>
      <c r="Q51" s="9"/>
      <c r="R51" s="2"/>
      <c r="S51" s="9"/>
      <c r="U51" s="9"/>
    </row>
    <row r="52" spans="1:21">
      <c r="A52" s="24" t="s">
        <v>26</v>
      </c>
      <c r="B52" s="2"/>
      <c r="C52" s="2"/>
      <c r="D52" s="9"/>
      <c r="E52" s="9" t="s">
        <v>1</v>
      </c>
      <c r="F52" s="2"/>
      <c r="G52" s="9"/>
      <c r="H52" s="2"/>
      <c r="I52" s="9"/>
      <c r="J52" s="2"/>
      <c r="K52" s="24" t="s">
        <v>27</v>
      </c>
      <c r="L52" s="2"/>
      <c r="M52" s="2"/>
      <c r="N52" s="22"/>
      <c r="O52" s="9"/>
      <c r="P52" s="2"/>
      <c r="Q52" s="9"/>
      <c r="R52" s="2"/>
      <c r="S52" s="9"/>
      <c r="T52" s="2"/>
      <c r="U52" s="9"/>
    </row>
    <row r="53" spans="1:21">
      <c r="A53" s="1" t="s">
        <v>4</v>
      </c>
      <c r="B53" s="2" t="s">
        <v>54</v>
      </c>
      <c r="C53" s="2"/>
      <c r="D53" s="9"/>
      <c r="E53" s="9"/>
      <c r="F53" s="2"/>
      <c r="G53" s="9"/>
      <c r="H53" s="2"/>
      <c r="I53" s="9"/>
      <c r="J53" s="2"/>
      <c r="K53" s="34">
        <v>5</v>
      </c>
      <c r="M53" s="25" t="s">
        <v>41</v>
      </c>
      <c r="N53" s="28"/>
      <c r="O53" s="9"/>
      <c r="P53" s="2"/>
      <c r="Q53" s="9"/>
      <c r="R53" s="2"/>
      <c r="S53" s="9"/>
      <c r="T53" s="2"/>
      <c r="U53" s="9"/>
    </row>
    <row r="54" spans="1:21">
      <c r="A54" s="1" t="s">
        <v>5</v>
      </c>
      <c r="B54" s="25" t="s">
        <v>55</v>
      </c>
      <c r="D54" s="9"/>
      <c r="E54" s="9"/>
      <c r="F54" s="2"/>
      <c r="G54" s="9"/>
      <c r="H54" s="2"/>
      <c r="I54" s="9"/>
      <c r="J54" s="2"/>
      <c r="K54" s="34">
        <f>+A26</f>
        <v>10</v>
      </c>
      <c r="M54" s="25" t="s">
        <v>46</v>
      </c>
      <c r="N54" s="22"/>
      <c r="O54" s="9"/>
      <c r="P54" s="2"/>
      <c r="Q54" s="9"/>
      <c r="R54" s="2"/>
      <c r="S54" s="9"/>
      <c r="T54" s="2"/>
      <c r="U54" s="9"/>
    </row>
    <row r="55" spans="1:21">
      <c r="A55" s="1" t="s">
        <v>5</v>
      </c>
      <c r="B55" s="25" t="s">
        <v>56</v>
      </c>
      <c r="D55" s="9"/>
      <c r="E55" s="9"/>
      <c r="F55" s="2"/>
      <c r="G55" s="9"/>
      <c r="H55" s="2"/>
      <c r="I55" s="9"/>
      <c r="J55" s="2"/>
      <c r="K55" s="34">
        <f>A32</f>
        <v>14</v>
      </c>
      <c r="M55" s="25" t="s">
        <v>47</v>
      </c>
      <c r="N55" s="22"/>
      <c r="O55" s="9"/>
      <c r="P55" s="2"/>
      <c r="Q55" s="9"/>
      <c r="R55" s="2"/>
      <c r="S55" s="9"/>
      <c r="T55" s="2"/>
      <c r="U55" s="9"/>
    </row>
    <row r="56" spans="1:21">
      <c r="A56" s="1" t="s">
        <v>42</v>
      </c>
      <c r="B56" s="25" t="s">
        <v>57</v>
      </c>
      <c r="D56" s="9"/>
      <c r="E56" s="9"/>
      <c r="F56" s="2"/>
      <c r="G56" s="9"/>
      <c r="H56" s="2"/>
      <c r="I56" s="9"/>
      <c r="J56" s="2"/>
      <c r="K56" s="34">
        <f>A40</f>
        <v>22</v>
      </c>
      <c r="M56" s="25" t="s">
        <v>48</v>
      </c>
      <c r="N56" s="22"/>
      <c r="O56" s="9"/>
      <c r="P56" s="2"/>
      <c r="Q56" s="9"/>
      <c r="R56" s="2"/>
      <c r="S56" s="9"/>
      <c r="T56" s="2"/>
      <c r="U56" s="9"/>
    </row>
    <row r="57" spans="1:21">
      <c r="A57" s="1" t="s">
        <v>42</v>
      </c>
      <c r="B57" s="25" t="s">
        <v>51</v>
      </c>
      <c r="D57" s="9"/>
      <c r="E57" s="9"/>
      <c r="F57" s="2"/>
      <c r="G57" s="9"/>
      <c r="H57" s="2"/>
      <c r="I57" s="9"/>
      <c r="J57" s="2"/>
      <c r="K57" s="34">
        <f>A47</f>
        <v>29</v>
      </c>
      <c r="M57" s="25" t="s">
        <v>49</v>
      </c>
      <c r="N57" s="28"/>
      <c r="O57" s="9"/>
      <c r="P57" s="2"/>
      <c r="Q57" s="9"/>
      <c r="R57" s="2"/>
      <c r="S57" s="9"/>
      <c r="T57" s="2"/>
      <c r="U57" s="9"/>
    </row>
    <row r="58" spans="1:21">
      <c r="A58" s="1" t="s">
        <v>43</v>
      </c>
      <c r="B58" s="25" t="s">
        <v>58</v>
      </c>
      <c r="D58" s="9"/>
      <c r="E58" s="9"/>
      <c r="F58" s="2"/>
      <c r="G58" s="9"/>
      <c r="H58" s="2"/>
      <c r="I58" s="9"/>
      <c r="J58" s="2"/>
      <c r="K58" s="34">
        <f>A49</f>
        <v>31</v>
      </c>
      <c r="M58" s="25" t="s">
        <v>50</v>
      </c>
      <c r="N58" s="28"/>
      <c r="O58" s="9"/>
      <c r="P58" s="2"/>
      <c r="Q58" s="9"/>
      <c r="R58" s="2"/>
      <c r="S58" s="9"/>
      <c r="T58" s="2"/>
      <c r="U58" s="9"/>
    </row>
    <row r="59" spans="1:21">
      <c r="A59" s="1" t="s">
        <v>43</v>
      </c>
      <c r="B59" s="25" t="s">
        <v>59</v>
      </c>
      <c r="D59" s="9"/>
      <c r="E59" s="9"/>
      <c r="F59" s="2"/>
      <c r="G59" s="9"/>
      <c r="H59" s="2"/>
      <c r="I59" s="9"/>
      <c r="J59" s="2"/>
      <c r="K59" s="34"/>
      <c r="N59" s="28"/>
      <c r="O59" s="9"/>
      <c r="P59" s="2"/>
      <c r="Q59" s="9"/>
      <c r="R59" s="2"/>
      <c r="S59" s="9"/>
      <c r="T59" s="2"/>
      <c r="U59" s="9"/>
    </row>
    <row r="60" spans="1:21">
      <c r="A60" s="34" t="s">
        <v>43</v>
      </c>
      <c r="B60" s="25" t="s">
        <v>61</v>
      </c>
      <c r="D60" s="9"/>
      <c r="E60" s="9"/>
      <c r="F60" s="2"/>
      <c r="G60" s="9"/>
      <c r="H60" s="2"/>
      <c r="I60" s="9"/>
      <c r="J60" s="2"/>
      <c r="K60" s="9"/>
      <c r="L60" s="2"/>
      <c r="M60" s="9"/>
      <c r="N60" s="22"/>
      <c r="O60" s="9"/>
      <c r="P60" s="2"/>
      <c r="Q60" s="9"/>
      <c r="R60" s="2"/>
      <c r="S60" s="9"/>
      <c r="T60" s="2"/>
      <c r="U60" s="9"/>
    </row>
    <row r="61" spans="1:21">
      <c r="A61" s="34" t="s">
        <v>9</v>
      </c>
      <c r="B61" s="25" t="s">
        <v>62</v>
      </c>
      <c r="D61" s="9"/>
      <c r="E61" s="9"/>
      <c r="F61" s="2"/>
      <c r="G61" s="9"/>
      <c r="H61" s="2"/>
      <c r="I61" s="9"/>
      <c r="J61" s="2"/>
      <c r="K61" s="9"/>
      <c r="L61" s="2"/>
      <c r="M61" s="9"/>
      <c r="N61" s="22"/>
      <c r="O61" s="9"/>
      <c r="P61" s="2"/>
      <c r="Q61" s="9"/>
      <c r="R61" s="2"/>
      <c r="S61" s="9"/>
      <c r="T61" s="2"/>
      <c r="U61" s="9"/>
    </row>
    <row r="62" spans="1:21">
      <c r="A62" s="34" t="s">
        <v>44</v>
      </c>
      <c r="B62" s="25" t="s">
        <v>52</v>
      </c>
      <c r="D62" s="9"/>
      <c r="E62" s="9"/>
      <c r="F62" s="2"/>
      <c r="G62" s="9"/>
      <c r="H62" s="2"/>
      <c r="I62" s="9"/>
      <c r="J62" s="2"/>
      <c r="K62" s="9"/>
      <c r="L62" s="2"/>
      <c r="M62" s="9"/>
      <c r="N62" s="22"/>
      <c r="O62" s="9"/>
      <c r="P62" s="2"/>
      <c r="Q62" s="9"/>
      <c r="R62" s="2"/>
      <c r="S62" s="9"/>
      <c r="T62" s="2"/>
      <c r="U62" s="9"/>
    </row>
    <row r="63" spans="1:21">
      <c r="A63" s="34" t="s">
        <v>11</v>
      </c>
      <c r="B63" s="25" t="s">
        <v>60</v>
      </c>
      <c r="D63" s="9"/>
      <c r="E63" s="9"/>
      <c r="F63" s="2"/>
      <c r="G63" s="9"/>
      <c r="H63" s="2"/>
      <c r="I63" s="9"/>
      <c r="J63" s="2"/>
      <c r="K63" s="9"/>
      <c r="L63" s="2"/>
      <c r="M63" s="9"/>
      <c r="N63" s="22"/>
      <c r="O63" s="9"/>
      <c r="P63" s="2"/>
      <c r="Q63" s="9"/>
      <c r="R63" s="2"/>
      <c r="S63" s="9"/>
      <c r="T63" s="2"/>
      <c r="U63" s="9"/>
    </row>
    <row r="64" spans="1:21">
      <c r="A64" s="34" t="s">
        <v>45</v>
      </c>
      <c r="B64" s="25" t="s">
        <v>53</v>
      </c>
      <c r="D64" s="9"/>
      <c r="E64" s="9"/>
      <c r="F64" s="2"/>
      <c r="G64" s="9"/>
      <c r="H64" s="2"/>
      <c r="I64" s="9"/>
      <c r="J64" s="2"/>
      <c r="K64" s="9"/>
      <c r="L64" s="2"/>
      <c r="M64" s="9"/>
      <c r="N64" s="22"/>
      <c r="O64" s="9"/>
      <c r="P64" s="2"/>
      <c r="Q64" s="9"/>
      <c r="R64" s="2"/>
      <c r="S64" s="9"/>
      <c r="T64" s="2"/>
      <c r="U64" s="9"/>
    </row>
    <row r="65" spans="4:21">
      <c r="D65" s="9"/>
      <c r="E65" s="9" t="s">
        <v>1</v>
      </c>
      <c r="F65" s="2"/>
      <c r="G65" s="9"/>
      <c r="H65" s="2"/>
      <c r="I65" s="9"/>
      <c r="J65" s="2"/>
      <c r="K65" s="9"/>
      <c r="L65" s="2"/>
      <c r="M65" s="9"/>
      <c r="N65" s="22"/>
      <c r="O65" s="9"/>
      <c r="P65" s="2"/>
      <c r="Q65" s="9"/>
      <c r="R65" s="2"/>
      <c r="S65" s="9"/>
      <c r="T65" s="2"/>
      <c r="U65" s="9"/>
    </row>
    <row r="66" spans="4:21">
      <c r="H66" s="2"/>
      <c r="I66" s="9"/>
      <c r="J66" s="2"/>
      <c r="K66" s="9"/>
      <c r="L66" s="2"/>
      <c r="M66" s="9" t="s">
        <v>1</v>
      </c>
      <c r="N66" s="28"/>
      <c r="O66" s="9"/>
      <c r="P66" s="2"/>
      <c r="Q66" s="9" t="s">
        <v>1</v>
      </c>
      <c r="R66" s="2"/>
      <c r="S66" s="9"/>
      <c r="T66" s="2"/>
      <c r="U66" s="9" t="s">
        <v>1</v>
      </c>
    </row>
    <row r="67" spans="4:21">
      <c r="N67" s="29"/>
    </row>
    <row r="68" spans="4:21">
      <c r="N68" s="29"/>
    </row>
    <row r="69" spans="4:21">
      <c r="N69" s="29"/>
    </row>
    <row r="70" spans="4:21">
      <c r="N70" s="29"/>
    </row>
    <row r="71" spans="4:21">
      <c r="N71" s="29"/>
    </row>
    <row r="72" spans="4:21">
      <c r="N72" s="29"/>
    </row>
    <row r="73" spans="4:21">
      <c r="N73" s="29"/>
    </row>
    <row r="74" spans="4:21">
      <c r="N74" s="29"/>
    </row>
  </sheetData>
  <mergeCells count="1">
    <mergeCell ref="A9:U9"/>
  </mergeCells>
  <printOptions horizontalCentered="1"/>
  <pageMargins left="1" right="0.5" top="1" bottom="0.5" header="0" footer="0"/>
  <pageSetup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5fb71415-aff0-46ac-ad8a-1a0b343c080f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704af-1093-41df-910a-e362277c20fd" xsi:nil="true"/>
    <Searchable xmlns="06a704af-1093-41df-910a-e362277c20fd">false</Searchable>
    <_ip_UnifiedCompliancePolicyUIAction xmlns="http://schemas.microsoft.com/sharepoint/v3" xsi:nil="true"/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  <lcf76f155ced4ddcb4097134ff3c332f xmlns="12207773-f8de-4d1c-9b23-15a1acc542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5" ma:contentTypeDescription="Create a new document." ma:contentTypeScope="" ma:versionID="18475ce4ff24437ab50aa5a3255664c3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75B7D2-7DD0-4069-9F4E-95DD1624C82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8DA79E6-1358-4552-AB3F-D3F12B9142AA}">
  <ds:schemaRefs>
    <ds:schemaRef ds:uri="http://www.w3.org/XML/1998/namespace"/>
    <ds:schemaRef ds:uri="281b322a-8e8e-48c5-9c43-84eacfcc87ea"/>
    <ds:schemaRef ds:uri="http://purl.org/dc/dcmitype/"/>
    <ds:schemaRef ds:uri="http://schemas.microsoft.com/sharepoint/v3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e726fb3-e133-4ef6-8771-0a37d7804ccc"/>
    <ds:schemaRef ds:uri="06a704af-1093-41df-910a-e362277c20fd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6467365-21C7-460B-BF74-7BCDF317F1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0E630E-8067-4B33-AAF6-F420C0011D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Manager/>
  <Company>National Grid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Ronald LaRiviere</dc:creator>
  <cp:keywords/>
  <dc:description/>
  <cp:lastModifiedBy>Briggs, Stephanie</cp:lastModifiedBy>
  <cp:revision/>
  <cp:lastPrinted>2025-11-23T04:44:37Z</cp:lastPrinted>
  <dcterms:created xsi:type="dcterms:W3CDTF">2017-05-26T13:46:33Z</dcterms:created>
  <dcterms:modified xsi:type="dcterms:W3CDTF">2026-01-05T16:01:56Z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{E48B47B1-1135-4A7E-8A74-483671BB407D}</vt:lpwstr>
  </property>
  <property fmtid="{D5CDD505-2E9C-101B-9397-08002B2CF9AE}" pid="3" name="ContentTypeId">
    <vt:lpwstr>0x010100506D7463B7963A458DEBC890CC57F453</vt:lpwstr>
  </property>
  <property fmtid="{D5CDD505-2E9C-101B-9397-08002B2CF9AE}" pid="4" name="MediaServiceImageTags">
    <vt:lpwstr/>
  </property>
  <property fmtid="{D5CDD505-2E9C-101B-9397-08002B2CF9AE}" pid="5" name="SearchContentClass">
    <vt:lpwstr/>
  </property>
  <property fmtid="{D5CDD505-2E9C-101B-9397-08002B2CF9AE}" pid="6" name="_ExtendedDescription">
    <vt:lpwstr/>
  </property>
  <property fmtid="{D5CDD505-2E9C-101B-9397-08002B2CF9AE}" pid="7" name="MSIP_Label_e0c8e74a-db15-49f1-980d-3d74f2e3ff07_Enabled">
    <vt:lpwstr>true</vt:lpwstr>
  </property>
  <property fmtid="{D5CDD505-2E9C-101B-9397-08002B2CF9AE}" pid="8" name="MSIP_Label_e0c8e74a-db15-49f1-980d-3d74f2e3ff07_SetDate">
    <vt:lpwstr>2025-09-19T14:14:17Z</vt:lpwstr>
  </property>
  <property fmtid="{D5CDD505-2E9C-101B-9397-08002B2CF9AE}" pid="9" name="MSIP_Label_e0c8e74a-db15-49f1-980d-3d74f2e3ff07_Method">
    <vt:lpwstr>Privileged</vt:lpwstr>
  </property>
  <property fmtid="{D5CDD505-2E9C-101B-9397-08002B2CF9AE}" pid="10" name="MSIP_Label_e0c8e74a-db15-49f1-980d-3d74f2e3ff07_Name">
    <vt:lpwstr>376d9127-3fad-41bb7-827b-657efc89d923</vt:lpwstr>
  </property>
  <property fmtid="{D5CDD505-2E9C-101B-9397-08002B2CF9AE}" pid="11" name="MSIP_Label_e0c8e74a-db15-49f1-980d-3d74f2e3ff07_SiteId">
    <vt:lpwstr>25b79aa0-07c6-4d65-9c80-df92aacdc157</vt:lpwstr>
  </property>
  <property fmtid="{D5CDD505-2E9C-101B-9397-08002B2CF9AE}" pid="12" name="MSIP_Label_e0c8e74a-db15-49f1-980d-3d74f2e3ff07_ActionId">
    <vt:lpwstr>25726432-55d9-4c65-bcd7-20a8a2648bab</vt:lpwstr>
  </property>
  <property fmtid="{D5CDD505-2E9C-101B-9397-08002B2CF9AE}" pid="13" name="MSIP_Label_e0c8e74a-db15-49f1-980d-3d74f2e3ff07_ContentBits">
    <vt:lpwstr>2</vt:lpwstr>
  </property>
  <property fmtid="{D5CDD505-2E9C-101B-9397-08002B2CF9AE}" pid="14" name="MSIP_Label_e0c8e74a-db15-49f1-980d-3d74f2e3ff07_Tag">
    <vt:lpwstr>10, 0, 1, 1</vt:lpwstr>
  </property>
</Properties>
</file>