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mc:AlternateContent xmlns:mc="http://schemas.openxmlformats.org/markup-compatibility/2006">
    <mc:Choice Requires="x15">
      <x15ac:absPath xmlns:x15ac="http://schemas.microsoft.com/office/spreadsheetml/2010/11/ac" url="C:\RI 2025 Rate Case\Record Requests\PH-1\Scenario 3\"/>
    </mc:Choice>
  </mc:AlternateContent>
  <xr:revisionPtr revIDLastSave="20" documentId="13_ncr:1_{8DB9F701-A1E4-447E-876F-BDA064C7042F}" xr6:coauthVersionLast="47" xr6:coauthVersionMax="47" xr10:uidLastSave="{B6C44F1B-7748-4817-8262-02CC9E1A0CBA}"/>
  <bookViews>
    <workbookView xWindow="-120" yWindow="-120" windowWidth="29040" windowHeight="15720" firstSheet="5" xr2:uid="{0AE68CC1-F2F7-4904-B1A3-FBA72D6762E8}"/>
  </bookViews>
  <sheets>
    <sheet name="Pg1 Electric Dist HH" sheetId="12" r:id="rId1"/>
    <sheet name="Pg2 Gas HH" sheetId="8" r:id="rId2"/>
    <sheet name="Trans HH" sheetId="13" state="hidden" r:id="rId3"/>
    <sheet name="Pg3 Summary" sheetId="9" r:id="rId4"/>
    <sheet name="Pg4 Dist" sheetId="5" r:id="rId5"/>
    <sheet name="Pg5 Gas" sheetId="6" r:id="rId6"/>
    <sheet name="Trans" sheetId="7" state="hidden" r:id="rId7"/>
    <sheet name="Info --&gt;" sheetId="15" state="hidden" r:id="rId8"/>
    <sheet name="Rate Year Impacts" sheetId="14" state="hidden"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________________H1">{"'Metretek HTML'!$A$7:$W$42"}</definedName>
    <definedName name="__________www1">{#N/A,#N/A,FALSE,"schA"}</definedName>
    <definedName name="_______www1">{#N/A,#N/A,FALSE,"schA"}</definedName>
    <definedName name="______H1">{"'Metretek HTML'!$A$7:$W$42"}</definedName>
    <definedName name="______www1">{#N/A,#N/A,FALSE,"schA"}</definedName>
    <definedName name="_____H1">{"'Metretek HTML'!$A$7:$W$42"}</definedName>
    <definedName name="_____ryr56565">{#N/A,#N/A,FALSE,"Monthly SAIFI";#N/A,#N/A,FALSE,"Yearly SAIFI";#N/A,#N/A,FALSE,"Monthly CAIDI";#N/A,#N/A,FALSE,"Yearly CAIDI";#N/A,#N/A,FALSE,"Monthly SAIDI";#N/A,#N/A,FALSE,"Yearly SAIDI";#N/A,#N/A,FALSE,"Monthly MAIFI";#N/A,#N/A,FALSE,"Yearly MAIFI";#N/A,#N/A,FALSE,"Monthly Cust &gt;=4 Int"}</definedName>
    <definedName name="____H1">{"'Metretek HTML'!$A$7:$W$42"}</definedName>
    <definedName name="____ryr56565">{#N/A,#N/A,FALSE,"Monthly SAIFI";#N/A,#N/A,FALSE,"Yearly SAIFI";#N/A,#N/A,FALSE,"Monthly CAIDI";#N/A,#N/A,FALSE,"Yearly CAIDI";#N/A,#N/A,FALSE,"Monthly SAIDI";#N/A,#N/A,FALSE,"Yearly SAIDI";#N/A,#N/A,FALSE,"Monthly MAIFI";#N/A,#N/A,FALSE,"Yearly MAIFI";#N/A,#N/A,FALSE,"Monthly Cust &gt;=4 Int"}</definedName>
    <definedName name="____www1">{#N/A,#N/A,FALSE,"schA"}</definedName>
    <definedName name="___H1">{"'Metretek HTML'!$A$7:$W$42"}</definedName>
    <definedName name="___ryr56565">{#N/A,#N/A,FALSE,"Monthly SAIFI";#N/A,#N/A,FALSE,"Yearly SAIFI";#N/A,#N/A,FALSE,"Monthly CAIDI";#N/A,#N/A,FALSE,"Yearly CAIDI";#N/A,#N/A,FALSE,"Monthly SAIDI";#N/A,#N/A,FALSE,"Yearly SAIDI";#N/A,#N/A,FALSE,"Monthly MAIFI";#N/A,#N/A,FALSE,"Yearly MAIFI";#N/A,#N/A,FALSE,"Monthly Cust &gt;=4 Int"}</definedName>
    <definedName name="__FDS_HYPERLINK_TOGGLE_STATE__">"ON"</definedName>
    <definedName name="__H1">{"'Metretek HTML'!$A$7:$W$42"}</definedName>
    <definedName name="__ryr56565">{#N/A,#N/A,FALSE,"Monthly SAIFI";#N/A,#N/A,FALSE,"Yearly SAIFI";#N/A,#N/A,FALSE,"Monthly CAIDI";#N/A,#N/A,FALSE,"Yearly CAIDI";#N/A,#N/A,FALSE,"Monthly SAIDI";#N/A,#N/A,FALSE,"Yearly SAIDI";#N/A,#N/A,FALSE,"Monthly MAIFI";#N/A,#N/A,FALSE,"Yearly MAIFI";#N/A,#N/A,FALSE,"Monthly Cust &gt;=4 Int"}</definedName>
    <definedName name="__www1">{#N/A,#N/A,FALSE,"schA"}</definedName>
    <definedName name="__www1_1">{#N/A,#N/A,FALSE,"schA"}</definedName>
    <definedName name="__www1_1_1">{#N/A,#N/A,FALSE,"schA"}</definedName>
    <definedName name="__www1_2">{#N/A,#N/A,FALSE,"schA"}</definedName>
    <definedName name="_dec2007">[0]!endro_ed1,[0]!endroed2,[0]!endroed3,[0]!endroedmonyr</definedName>
    <definedName name="_xlnm._FilterDatabase" hidden="1">'[1]BIS LIST-NTH 18'!$A$1:$H$20</definedName>
    <definedName name="_H1">{"'Metretek HTML'!$A$7:$W$42"}</definedName>
    <definedName name="_Order1">255</definedName>
    <definedName name="_Order2">255</definedName>
    <definedName name="_ryr56565">{#N/A,#N/A,FALSE,"Monthly SAIFI";#N/A,#N/A,FALSE,"Yearly SAIFI";#N/A,#N/A,FALSE,"Monthly CAIDI";#N/A,#N/A,FALSE,"Yearly CAIDI";#N/A,#N/A,FALSE,"Monthly SAIDI";#N/A,#N/A,FALSE,"Yearly SAIDI";#N/A,#N/A,FALSE,"Monthly MAIFI";#N/A,#N/A,FALSE,"Yearly MAIFI";#N/A,#N/A,FALSE,"Monthly Cust &gt;=4 Int"}</definedName>
    <definedName name="_www1">{#N/A,#N/A,FALSE,"schA"}</definedName>
    <definedName name="_www1_1">{#N/A,#N/A,FALSE,"schA"}</definedName>
    <definedName name="_www1_1_1">{#N/A,#N/A,FALSE,"schA"}</definedName>
    <definedName name="_www1_2">{#N/A,#N/A,FALSE,"schA"}</definedName>
    <definedName name="a">{"Index",#N/A,FALSE,"Index"}</definedName>
    <definedName name="aaaaaaaaaaaaaaa">{#N/A,#N/A,FALSE,"O&amp;M by processes";#N/A,#N/A,FALSE,"Elec Act vs Bud";#N/A,#N/A,FALSE,"G&amp;A";#N/A,#N/A,FALSE,"BGS";#N/A,#N/A,FALSE,"Res Cost"}</definedName>
    <definedName name="aaaq">{#N/A,#N/A,FALSE,"Expenditures";#N/A,#N/A,FALSE,"Property Placed In-Service";#N/A,#N/A,FALSE,"CWIP Balances"}</definedName>
    <definedName name="ab">{"'Metretek HTML'!$A$7:$W$42"}</definedName>
    <definedName name="abc">{#N/A,#N/A,FALSE,"Distribution";#N/A,#N/A,FALSE,"Transmission";#N/A,#N/A,FALSE,"Energy_Capacity";#N/A,#N/A,FALSE,"CTC";#N/A,#N/A,FALSE,"ITC"}</definedName>
    <definedName name="ac">{#N/A,#N/A,FALSE,"Monthly SAIFI";#N/A,#N/A,FALSE,"Yearly SAIFI";#N/A,#N/A,FALSE,"Monthly CAIDI";#N/A,#N/A,FALSE,"Yearly CAIDI";#N/A,#N/A,FALSE,"Monthly SAIDI";#N/A,#N/A,FALSE,"Yearly SAIDI";#N/A,#N/A,FALSE,"Monthly MAIFI";#N/A,#N/A,FALSE,"Yearly MAIFI";#N/A,#N/A,FALSE,"Monthly Cust &gt;=4 Int"}</definedName>
    <definedName name="Access_Button">"Loan_Front_End_Input_List"</definedName>
    <definedName name="AccessDatabase">"C:\My Documents\DAVE\MODELS\Cash at Risk\Loan Front End.mdb"</definedName>
    <definedName name="acx">{#N/A,#N/A,FALSE,"Monthly SAIFI";#N/A,#N/A,FALSE,"Yearly SAIFI";#N/A,#N/A,FALSE,"Monthly CAIDI";#N/A,#N/A,FALSE,"Yearly CAIDI";#N/A,#N/A,FALSE,"Monthly SAIDI";#N/A,#N/A,FALSE,"Yearly SAIDI";#N/A,#N/A,FALSE,"Monthly MAIFI";#N/A,#N/A,FALSE,"Yearly MAIFI";#N/A,#N/A,FALSE,"Monthly Cust &gt;=4 Int"}</definedName>
    <definedName name="adfsadfds">{#N/A,#N/A,FALSE,"Monthly SAIFI";#N/A,#N/A,FALSE,"Yearly SAIFI";#N/A,#N/A,FALSE,"Monthly CAIDI";#N/A,#N/A,FALSE,"Yearly CAIDI";#N/A,#N/A,FALSE,"Monthly SAIDI";#N/A,#N/A,FALSE,"Yearly SAIDI";#N/A,#N/A,FALSE,"Monthly MAIFI";#N/A,#N/A,FALSE,"Yearly MAIFI";#N/A,#N/A,FALSE,"Monthly Cust &gt;=4 Int"}</definedName>
    <definedName name="aging">{#N/A,#N/A,FALSE,"Aging Summary";#N/A,#N/A,FALSE,"Ratio Analysis";#N/A,#N/A,FALSE,"Test 120 Day Accts";#N/A,#N/A,FALSE,"Tickmarks"}</definedName>
    <definedName name="agings">{#N/A,#N/A,FALSE,"Aging Summary";#N/A,#N/A,FALSE,"Ratio Analysis";#N/A,#N/A,FALSE,"Test 120 Day Accts";#N/A,#N/A,FALSE,"Tickmarks"}</definedName>
    <definedName name="AIP">{#N/A,#N/A,FALSE,"Monthly SAIFI";#N/A,#N/A,FALSE,"Yearly SAIFI";#N/A,#N/A,FALSE,"Monthly CAIDI";#N/A,#N/A,FALSE,"Yearly CAIDI";#N/A,#N/A,FALSE,"Monthly SAIDI";#N/A,#N/A,FALSE,"Yearly SAIDI";#N/A,#N/A,FALSE,"Monthly MAIFI";#N/A,#N/A,FALSE,"Yearly MAIFI";#N/A,#N/A,FALSE,"Monthly Cust &gt;=4 Int"}</definedName>
    <definedName name="Allocation">{"Index",#N/A,FALSE,"Index"}</definedName>
    <definedName name="AllTables">{9}</definedName>
    <definedName name="alsdfa">{#N/A,#N/A,FALSE,"Monthly SAIFI";#N/A,#N/A,FALSE,"Yearly SAIFI";#N/A,#N/A,FALSE,"Monthly CAIDI";#N/A,#N/A,FALSE,"Yearly CAIDI";#N/A,#N/A,FALSE,"Monthly SAIDI";#N/A,#N/A,FALSE,"Yearly SAIDI";#N/A,#N/A,FALSE,"Monthly MAIFI";#N/A,#N/A,FALSE,"Yearly MAIFI";#N/A,#N/A,FALSE,"Monthly Cust &gt;=4 Int"}</definedName>
    <definedName name="anscount">1</definedName>
    <definedName name="AS2DocOpenMode">"AS2DocumentEdit"</definedName>
    <definedName name="AS2NamedRange">5</definedName>
    <definedName name="ASD">[2]TEC!$BJ$2</definedName>
    <definedName name="asdf">{#N/A,#N/A,FALSE,"Monthly SAIFI";#N/A,#N/A,FALSE,"Yearly SAIFI";#N/A,#N/A,FALSE,"Monthly CAIDI";#N/A,#N/A,FALSE,"Yearly CAIDI";#N/A,#N/A,FALSE,"Monthly SAIDI";#N/A,#N/A,FALSE,"Yearly SAIDI";#N/A,#N/A,FALSE,"Monthly MAIFI";#N/A,#N/A,FALSE,"Yearly MAIFI";#N/A,#N/A,FALSE,"Monthly Cust &gt;=4 Int"}</definedName>
    <definedName name="asdfasdfasdfasdfsdfa">{#N/A,#N/A,FALSE,"Monthly SAIFI";#N/A,#N/A,FALSE,"Yearly SAIFI";#N/A,#N/A,FALSE,"Monthly CAIDI";#N/A,#N/A,FALSE,"Yearly CAIDI";#N/A,#N/A,FALSE,"Monthly SAIDI";#N/A,#N/A,FALSE,"Yearly SAIDI";#N/A,#N/A,FALSE,"Monthly MAIFI";#N/A,#N/A,FALSE,"Yearly MAIFI";#N/A,#N/A,FALSE,"Monthly Cust &gt;=4 Int"}</definedName>
    <definedName name="ashaita">{#N/A,#N/A,FALSE,"Monthly SAIFI";#N/A,#N/A,FALSE,"Yearly SAIFI";#N/A,#N/A,FALSE,"Monthly CAIDI";#N/A,#N/A,FALSE,"Yearly CAIDI";#N/A,#N/A,FALSE,"Monthly SAIDI";#N/A,#N/A,FALSE,"Yearly SAIDI";#N/A,#N/A,FALSE,"Monthly MAIFI";#N/A,#N/A,FALSE,"Yearly MAIFI";#N/A,#N/A,FALSE,"Monthly Cust &gt;=4 Int"}</definedName>
    <definedName name="assd">{#N/A,#N/A,FALSE,"Monthly SAIFI";#N/A,#N/A,FALSE,"Yearly SAIFI";#N/A,#N/A,FALSE,"Monthly CAIDI";#N/A,#N/A,FALSE,"Yearly CAIDI";#N/A,#N/A,FALSE,"Monthly SAIDI";#N/A,#N/A,FALSE,"Yearly SAIDI";#N/A,#N/A,FALSE,"Monthly MAIFI";#N/A,#N/A,FALSE,"Yearly MAIFI";#N/A,#N/A,FALSE,"Monthly Cust &gt;=4 Int"}</definedName>
    <definedName name="asss">{#N/A,#N/A,FALSE,"schA"}</definedName>
    <definedName name="Assumptions">{"Index",#N/A,FALSE,"Index"}</definedName>
    <definedName name="ATXQAVersion">1</definedName>
    <definedName name="az">{"'Metretek HTML'!$A$7:$W$42"}</definedName>
    <definedName name="b">{#N/A,#N/A,FALSE,"Monthly SAIFI";#N/A,#N/A,FALSE,"Yearly SAIFI";#N/A,#N/A,FALSE,"Monthly CAIDI";#N/A,#N/A,FALSE,"Yearly CAIDI";#N/A,#N/A,FALSE,"Monthly SAIDI";#N/A,#N/A,FALSE,"Yearly SAIDI";#N/A,#N/A,FALSE,"Monthly MAIFI";#N/A,#N/A,FALSE,"Yearly MAIFI";#N/A,#N/A,FALSE,"Monthly Cust &gt;=4 Int"}</definedName>
    <definedName name="bb">{#N/A,#N/A,FALSE,"schA"}</definedName>
    <definedName name="bbbb">{#N/A,#N/A,FALSE,"O&amp;M by processes";#N/A,#N/A,FALSE,"Elec Act vs Bud";#N/A,#N/A,FALSE,"G&amp;A";#N/A,#N/A,FALSE,"BGS";#N/A,#N/A,FALSE,"Res Cost"}</definedName>
    <definedName name="bbbbb">{#N/A,#N/A,FALSE,"O&amp;M by processes";#N/A,#N/A,FALSE,"Elec Act vs Bud";#N/A,#N/A,FALSE,"G&amp;A";#N/A,#N/A,FALSE,"BGS";#N/A,#N/A,FALSE,"Res Cost"}</definedName>
    <definedName name="bbbbhhh">{#N/A,#N/A,FALSE,"Month";#N/A,#N/A,FALSE,"Period";#N/A,#N/A,FALSE,"12 Month";#N/A,#N/A,FALSE,"Quarter"}</definedName>
    <definedName name="bbbnb">{#N/A,#N/A,FALSE,"schA"}</definedName>
    <definedName name="bbbnbn">{#N/A,#N/A,FALSE,"Expenditures";#N/A,#N/A,FALSE,"Property Placed In-Service";#N/A,#N/A,FALSE,"Removals";#N/A,#N/A,FALSE,"Retirements";#N/A,#N/A,FALSE,"CWIP Balances";#N/A,#N/A,FALSE,"CWIP_Expend_Ratios";#N/A,#N/A,FALSE,"CWIP_Yr_End";#N/A,#N/A,FALSE,"Nuc_Fuel";#N/A,#N/A,FALSE,"New_Gen";#N/A,#N/A,FALSE,"New_Trans";#N/A,#N/A,FALSE,"DSM";#N/A,#N/A,FALSE,"Factors"}</definedName>
    <definedName name="bbbnnn">{#N/A,#N/A,FALSE,"Expenditures";#N/A,#N/A,FALSE,"Property Placed In-Service";#N/A,#N/A,FALSE,"Removals";#N/A,#N/A,FALSE,"Retirements";#N/A,#N/A,FALSE,"CWIP Balances";#N/A,#N/A,FALSE,"CWIP_Expend_Ratios";#N/A,#N/A,FALSE,"CWIP_Yr_End";#N/A,#N/A,FALSE,"Nuc_Fuel";#N/A,#N/A,FALSE,"New_Gen";#N/A,#N/A,FALSE,"New_Trans";#N/A,#N/A,FALSE,"DSM";#N/A,#N/A,FALSE,"Factors"}</definedName>
    <definedName name="bbc">{#N/A,#N/A,FALSE,"O&amp;M by processes";#N/A,#N/A,FALSE,"Elec Act vs Bud";#N/A,#N/A,FALSE,"G&amp;A";#N/A,#N/A,FALSE,"BGS";#N/A,#N/A,FALSE,"Res Cost"}</definedName>
    <definedName name="bbhjm">{#N/A,#N/A,FALSE,"Expenditures";#N/A,#N/A,FALSE,"Property Placed In-Service";#N/A,#N/A,FALSE,"Removals";#N/A,#N/A,FALSE,"Retirements";#N/A,#N/A,FALSE,"CWIP Balances";#N/A,#N/A,FALSE,"CWIP_Expend_Ratios";#N/A,#N/A,FALSE,"CWIP_Yr_End";#N/A,#N/A,FALSE,"Nuc_Fuel";#N/A,#N/A,FALSE,"New_Gen";#N/A,#N/A,FALSE,"New_Trans";#N/A,#N/A,FALSE,"DSM";#N/A,#N/A,FALSE,"Factors"}</definedName>
    <definedName name="bbnnn">{#N/A,#N/A,FALSE,"Expenditures";#N/A,#N/A,FALSE,"Property Placed In-Service";#N/A,#N/A,FALSE,"Removals";#N/A,#N/A,FALSE,"Retirements";#N/A,#N/A,FALSE,"CWIP Balances";#N/A,#N/A,FALSE,"CWIP_Expend_Ratios";#N/A,#N/A,FALSE,"CWIP_Yr_End"}</definedName>
    <definedName name="bbvcvc">{#N/A,#N/A,FALSE,"Expenditures";#N/A,#N/A,FALSE,"Property Placed In-Service";#N/A,#N/A,FALSE,"CWIP Balances"}</definedName>
    <definedName name="beny">{#N/A,#N/A,FALSE,"Monthly SAIFI";#N/A,#N/A,FALSE,"Yearly SAIFI";#N/A,#N/A,FALSE,"Monthly CAIDI";#N/A,#N/A,FALSE,"Yearly CAIDI";#N/A,#N/A,FALSE,"Monthly SAIDI";#N/A,#N/A,FALSE,"Yearly SAIDI";#N/A,#N/A,FALSE,"Monthly MAIFI";#N/A,#N/A,FALSE,"Yearly MAIFI";#N/A,#N/A,FALSE,"Monthly Cust &gt;=4 Int"}</definedName>
    <definedName name="BEx1VZ4WFTXXZ1ES2K5VS9HV5OZF" localSheetId="0">In [3]!Month [4]Contbs!$A$1:$K$92</definedName>
    <definedName name="BEx1VZ4WFTXXZ1ES2K5VS9HV5OZF" localSheetId="2">In [3]!Month [4]Contbs!$A$1:$K$92</definedName>
    <definedName name="BEx1VZ4WFTXXZ1ES2K5VS9HV5OZF">In [3]!Month [4]Contbs!$A$1:$K$92</definedName>
    <definedName name="BEx3OZKO9Y2WLPH6VCA1KE3DGW96" localSheetId="0">YTD [4]Contbs!$A$1:$AF$54</definedName>
    <definedName name="BEx3OZKO9Y2WLPH6VCA1KE3DGW96" localSheetId="2">YTD [4]Contbs!$A$1:$AF$54</definedName>
    <definedName name="BEx3OZKO9Y2WLPH6VCA1KE3DGW96">YTD [4]Contbs!$A$1:$AF$54</definedName>
    <definedName name="BEx59IRQE9WO908W6XQCHI6N394W" localSheetId="0">In [3]!Month [4]Contbs!$A$1:$K$93</definedName>
    <definedName name="BEx59IRQE9WO908W6XQCHI6N394W" localSheetId="2">In [3]!Month [4]Contbs!$A$1:$K$93</definedName>
    <definedName name="BEx59IRQE9WO908W6XQCHI6N394W">In [3]!Month [4]Contbs!$A$1:$K$93</definedName>
    <definedName name="BEx7AX0CC71BEXKGJV6QJKSXTXK8" localSheetId="0">In [3]!Month [4]Contbs!$A$1:$K$93</definedName>
    <definedName name="BEx7AX0CC71BEXKGJV6QJKSXTXK8" localSheetId="2">In [3]!Month [4]Contbs!$A$1:$K$93</definedName>
    <definedName name="BEx7AX0CC71BEXKGJV6QJKSXTXK8">In [3]!Month [4]Contbs!$A$1:$K$93</definedName>
    <definedName name="BExAZZF9A1XEUEQG8TC656DNUBHE" localSheetId="0">In [3]!Month [4]Contbs!$A$1:$AJ$59</definedName>
    <definedName name="BExAZZF9A1XEUEQG8TC656DNUBHE" localSheetId="2">In [3]!Month [4]Contbs!$A$1:$AJ$59</definedName>
    <definedName name="BExAZZF9A1XEUEQG8TC656DNUBHE">In [3]!Month [4]Contbs!$A$1:$AJ$59</definedName>
    <definedName name="BExB0N93OLR30H9Z6OQXZAYBTEBX" localSheetId="0">In [3]!Month [4]Contbs!$A$1:$AJ$59</definedName>
    <definedName name="BExB0N93OLR30H9Z6OQXZAYBTEBX" localSheetId="2">In [3]!Month [4]Contbs!$A$1:$AJ$59</definedName>
    <definedName name="BExB0N93OLR30H9Z6OQXZAYBTEBX">In [3]!Month [4]Contbs!$A$1:$AJ$59</definedName>
    <definedName name="BExEPGDOU6N6328FFYVYL1HXPCKO" localSheetId="0">YTD [4]Contbs!$A$1:$K$93</definedName>
    <definedName name="BExEPGDOU6N6328FFYVYL1HXPCKO" localSheetId="2">YTD [4]Contbs!$A$1:$K$93</definedName>
    <definedName name="BExEPGDOU6N6328FFYVYL1HXPCKO">YTD [4]Contbs!$A$1:$K$93</definedName>
    <definedName name="BExGPGKFWQ04UEAW5BB4WJE9TRE1" localSheetId="0">YTD [4]Contbs!$A$1:$AF$54</definedName>
    <definedName name="BExGPGKFWQ04UEAW5BB4WJE9TRE1" localSheetId="2">YTD [4]Contbs!$A$1:$AF$54</definedName>
    <definedName name="BExGPGKFWQ04UEAW5BB4WJE9TRE1">YTD [4]Contbs!$A$1:$AF$54</definedName>
    <definedName name="BExGS4GZ2710YLA90XX5RW3Z8VHC" localSheetId="0">In [3]!Month [4]Contbs!$A$1:$AM$94</definedName>
    <definedName name="BExGS4GZ2710YLA90XX5RW3Z8VHC" localSheetId="2">In [3]!Month [4]Contbs!$A$1:$AM$94</definedName>
    <definedName name="BExGS4GZ2710YLA90XX5RW3Z8VHC">In [3]!Month [4]Contbs!$A$1:$AM$94</definedName>
    <definedName name="BExIJF0Q68HZ3A4YH3Y05M2LMBJ1" localSheetId="0">YTD [4]Contbs!$A$1:$K$92</definedName>
    <definedName name="BExIJF0Q68HZ3A4YH3Y05M2LMBJ1" localSheetId="2">YTD [4]Contbs!$A$1:$K$92</definedName>
    <definedName name="BExIJF0Q68HZ3A4YH3Y05M2LMBJ1">YTD [4]Contbs!$A$1:$K$92</definedName>
    <definedName name="BExKJSE99UYMVAV1HZD4YFOW9XBW" localSheetId="0">YTD [4]Contbs!$A$1:$AF$54</definedName>
    <definedName name="BExKJSE99UYMVAV1HZD4YFOW9XBW" localSheetId="2">YTD [4]Contbs!$A$1:$AF$54</definedName>
    <definedName name="BExKJSE99UYMVAV1HZD4YFOW9XBW">YTD [4]Contbs!$A$1:$AF$54</definedName>
    <definedName name="BExOHNAOSVYZOJF8IRUGDYGZ64T7" localSheetId="0">YTD [4]Contbs!$A$1</definedName>
    <definedName name="BExOHNAOSVYZOJF8IRUGDYGZ64T7" localSheetId="2">YTD [4]Contbs!$A$1</definedName>
    <definedName name="BExOHNAOSVYZOJF8IRUGDYGZ64T7">YTD [4]Contbs!$A$1</definedName>
    <definedName name="BExOMDTN5BZ1DTPJEGQH4HSNU90A" localSheetId="0">In [3]!Month [4]Contbs!$A$1:$AV$62</definedName>
    <definedName name="BExOMDTN5BZ1DTPJEGQH4HSNU90A" localSheetId="2">In [3]!Month [4]Contbs!$A$1:$AV$62</definedName>
    <definedName name="BExOMDTN5BZ1DTPJEGQH4HSNU90A">In [3]!Month [4]Contbs!$A$1:$AV$62</definedName>
    <definedName name="BExS4A1VBQWKBHRIRD1MXA5HR0M4" localSheetId="0">In [3]!Month [4]Contbs!$A$1:$K$93</definedName>
    <definedName name="BExS4A1VBQWKBHRIRD1MXA5HR0M4" localSheetId="2">In [3]!Month [4]Contbs!$A$1:$K$93</definedName>
    <definedName name="BExS4A1VBQWKBHRIRD1MXA5HR0M4">In [3]!Month [4]Contbs!$A$1:$K$93</definedName>
    <definedName name="BExTX41OZ2ADZUVQF7RO81LA8PAL" localSheetId="0">In [3]!Month [4]Contbs!$A$1:$K$93</definedName>
    <definedName name="BExTX41OZ2ADZUVQF7RO81LA8PAL" localSheetId="2">In [3]!Month [4]Contbs!$A$1:$K$93</definedName>
    <definedName name="BExTX41OZ2ADZUVQF7RO81LA8PAL">In [3]!Month [4]Contbs!$A$1:$K$93</definedName>
    <definedName name="BExU9NUKD8HUDZMHPPGB9NT77HPA" localSheetId="0">YTD [4]Contbs!$A$1:$AT$55</definedName>
    <definedName name="BExU9NUKD8HUDZMHPPGB9NT77HPA" localSheetId="2">YTD [4]Contbs!$A$1:$AT$55</definedName>
    <definedName name="BExU9NUKD8HUDZMHPPGB9NT77HPA">YTD [4]Contbs!$A$1:$AT$55</definedName>
    <definedName name="BExUATI558PTYMWQB9DEK5JBJ3R3" localSheetId="0">YTD [4]Contbs!$A$1:$K$93</definedName>
    <definedName name="BExUATI558PTYMWQB9DEK5JBJ3R3" localSheetId="2">YTD [4]Contbs!$A$1:$K$93</definedName>
    <definedName name="BExUATI558PTYMWQB9DEK5JBJ3R3">YTD [4]Contbs!$A$1:$K$93</definedName>
    <definedName name="BExVRO8C0SITVNUIIQ3V8H5ZAUOB" localSheetId="0">YTD [4]Contbs!$A$1:$K$93</definedName>
    <definedName name="BExVRO8C0SITVNUIIQ3V8H5ZAUOB" localSheetId="2">YTD [4]Contbs!$A$1:$K$93</definedName>
    <definedName name="BExVRO8C0SITVNUIIQ3V8H5ZAUOB">YTD [4]Contbs!$A$1:$K$93</definedName>
    <definedName name="BExXSS4NG52JTFFL3Z73ZMFG5WMT" localSheetId="0">In [3]!Month [4]Contbs!$A$1:$AJ$59</definedName>
    <definedName name="BExXSS4NG52JTFFL3Z73ZMFG5WMT" localSheetId="2">In [3]!Month [4]Contbs!$A$1:$AJ$59</definedName>
    <definedName name="BExXSS4NG52JTFFL3Z73ZMFG5WMT">In [3]!Month [4]Contbs!$A$1:$AJ$59</definedName>
    <definedName name="BExZOQNRDAJ0TLH719GX8FGKTTWD" localSheetId="0">YTD [4]Contbs!$A$1:$K$93</definedName>
    <definedName name="BExZOQNRDAJ0TLH719GX8FGKTTWD" localSheetId="2">YTD [4]Contbs!$A$1:$K$93</definedName>
    <definedName name="BExZOQNRDAJ0TLH719GX8FGKTTWD">YTD [4]Contbs!$A$1:$K$93</definedName>
    <definedName name="BExZV5FGTYE08Q8JZL4TSZV4RAZN" localSheetId="0">YTD [4]Contbs!$A$1:$K$93</definedName>
    <definedName name="BExZV5FGTYE08Q8JZL4TSZV4RAZN" localSheetId="2">YTD [4]Contbs!$A$1:$K$93</definedName>
    <definedName name="BExZV5FGTYE08Q8JZL4TSZV4RAZN">YTD [4]Contbs!$A$1:$K$93</definedName>
    <definedName name="bhjhj">{"summary",#N/A,TRUE,"Coal Inventory Summary";"view 1",#N/A,TRUE,"Coal Inv. By Station";"view 2",#N/A,TRUE,"Coal inv by sta 2";"view 3",#N/A,TRUE,"Coal inv by sta 3";"oil",#N/A,TRUE,"Oil Purchases"}</definedName>
    <definedName name="bnbbb">{#N/A,#N/A,TRUE,"TOTALS";#N/A,#N/A,TRUE,"BULK POWER";#N/A,#N/A,TRUE,"SUSQUEHANNA REGION";#N/A,#N/A,TRUE,"NE REGION - SCRANTON AREA";#N/A,#N/A,TRUE,"NE REGION - HONESDALE AREA";#N/A,#N/A,TRUE,"NE REGION - HAZ_WB AREA";#N/A,#N/A,TRUE,"LEHIGH REGION";#N/A,#N/A,TRUE,"HARRISBURG REGION";#N/A,#N/A,TRUE,"LANCASTER REGION";#N/A,#N/A,TRUE,"REGIONAL POOL ITEMS";#N/A,#N/A,TRUE,"AREA POOLS ITEMS";#N/A,#N/A,TRUE,"AREA SUPPLY BLANKET ITEMS";#N/A,#N/A,TRUE,"SCADA BUDGET ITEMS"}</definedName>
    <definedName name="bnnjn">{#N/A,#N/A,FALSE,"Sheet1"}</definedName>
    <definedName name="bnnnn">{#N/A,#N/A,TRUE,"TOTALS";#N/A,#N/A,TRUE,"BULK POWER";#N/A,#N/A,TRUE,"SUSQUEHANNA REGION";#N/A,#N/A,TRUE,"NE REGION - SCRANTON AREA";#N/A,#N/A,TRUE,"NE REGION - HONESDALE AREA";#N/A,#N/A,TRUE,"NE REGION - HAZ_WB AREA";#N/A,#N/A,TRUE,"LEHIGH REGION";#N/A,#N/A,TRUE,"HARRISBURG REGION";#N/A,#N/A,TRUE,"LANCASTER REGION";#N/A,#N/A,TRUE,"REGIONAL POOL ITEMS";#N/A,#N/A,TRUE,"AREA POOLS ITEMS";#N/A,#N/A,TRUE,"AREA SUPPLY BLANKET ITEMS";#N/A,#N/A,TRUE,"SCADA BUDGET ITEMS"}</definedName>
    <definedName name="bnnnnn">{"detail",#N/A,FALSE,"COSSUM"}</definedName>
    <definedName name="bvbbnb">{#N/A,#N/A,FALSE,"schA"}</definedName>
    <definedName name="can">{#N/A,#N/A,FALSE,"O&amp;M by processes";#N/A,#N/A,FALSE,"Elec Act vs Bud";#N/A,#N/A,FALSE,"G&amp;A";#N/A,#N/A,FALSE,"BGS";#N/A,#N/A,FALSE,"Res Cost"}</definedName>
    <definedName name="cbcvbcv">{#N/A,#N/A,FALSE,"Monthly SAIFI";#N/A,#N/A,FALSE,"Yearly SAIFI";#N/A,#N/A,FALSE,"Monthly CAIDI";#N/A,#N/A,FALSE,"Yearly CAIDI";#N/A,#N/A,FALSE,"Monthly SAIDI";#N/A,#N/A,FALSE,"Yearly SAIDI";#N/A,#N/A,FALSE,"Monthly MAIFI";#N/A,#N/A,FALSE,"Yearly MAIFI";#N/A,#N/A,FALSE,"Monthly Cust &gt;=4 Int"}</definedName>
    <definedName name="CBWorkbookPriority">-250256570</definedName>
    <definedName name="cc">{#N/A,#N/A,FALSE,"O&amp;M by processes";#N/A,#N/A,FALSE,"Elec Act vs Bud";#N/A,#N/A,FALSE,"G&amp;A";#N/A,#N/A,FALSE,"BGS";#N/A,#N/A,FALSE,"Res Cost"}</definedName>
    <definedName name="ccbbcvbc">{#N/A,#N/A,FALSE,"Monthly SAIFI";#N/A,#N/A,FALSE,"Yearly SAIFI";#N/A,#N/A,FALSE,"Monthly CAIDI";#N/A,#N/A,FALSE,"Yearly CAIDI";#N/A,#N/A,FALSE,"Monthly SAIDI";#N/A,#N/A,FALSE,"Yearly SAIDI";#N/A,#N/A,FALSE,"Monthly MAIFI";#N/A,#N/A,FALSE,"Yearly MAIFI";#N/A,#N/A,FALSE,"Monthly Cust &gt;=4 Int"}</definedName>
    <definedName name="cccc">{#N/A,#N/A,FALSE,"O&amp;M by processes";#N/A,#N/A,FALSE,"Elec Act vs Bud";#N/A,#N/A,FALSE,"G&amp;A";#N/A,#N/A,FALSE,"BGS";#N/A,#N/A,FALSE,"Res Cost"}</definedName>
    <definedName name="cccvf">0.00451388888905058</definedName>
    <definedName name="cccvvv">{#N/A,#N/A,FALSE,"Expenditures";#N/A,#N/A,FALSE,"Property Placed In-Service";#N/A,#N/A,FALSE,"Removals";#N/A,#N/A,FALSE,"Retirements";#N/A,#N/A,FALSE,"CWIP Balances";#N/A,#N/A,FALSE,"CWIP_Expend_Ratios";#N/A,#N/A,FALSE,"CWIP_Yr_End"}</definedName>
    <definedName name="ccfvv">{#N/A,#N/A,FALSE,"Expenditures";#N/A,#N/A,FALSE,"Property Placed In-Service";#N/A,#N/A,FALSE,"Removals";#N/A,#N/A,FALSE,"Retirements";#N/A,#N/A,FALSE,"CWIP Balances";#N/A,#N/A,FALSE,"CWIP_Expend_Ratios";#N/A,#N/A,FALSE,"CWIP_Yr_End"}</definedName>
    <definedName name="cdddfff">{#N/A,#N/A,FALSE,"Expenditures";#N/A,#N/A,FALSE,"Property Placed In-Service";#N/A,#N/A,FALSE,"Removals";#N/A,#N/A,FALSE,"Retirements";#N/A,#N/A,FALSE,"CWIP Balances";#N/A,#N/A,FALSE,"CWIP_Expend_Ratios";#N/A,#N/A,FALSE,"CWIP_Yr_End"}</definedName>
    <definedName name="cfgb">{#N/A,#N/A,FALSE,"schA"}</definedName>
    <definedName name="Choices_Wrapper">[0]!Choices_Wrapper</definedName>
    <definedName name="CIQWBGuid">"2011 08 22 PEP Model - Newport Television v03.xlsx"</definedName>
    <definedName name="cleanup">{#N/A,#N/A,TRUE,"TAXPROV";#N/A,#N/A,TRUE,"FLOWTHRU";#N/A,#N/A,TRUE,"SCHEDULE M'S";#N/A,#N/A,TRUE,"PLANT M'S";#N/A,#N/A,TRUE,"TAXJE"}</definedName>
    <definedName name="Consolid">{#N/A,#N/A,FALSE,"O&amp;M by processes";#N/A,#N/A,FALSE,"Elec Act vs Bud";#N/A,#N/A,FALSE,"G&amp;A";#N/A,#N/A,FALSE,"BGS";#N/A,#N/A,FALSE,"Res Cost"}</definedName>
    <definedName name="Consolidated">{#N/A,#N/A,FALSE,"O&amp;M by processes";#N/A,#N/A,FALSE,"Elec Act vs Bud";#N/A,#N/A,FALSE,"G&amp;A";#N/A,#N/A,FALSE,"BGS";#N/A,#N/A,FALSE,"Res Cost"}</definedName>
    <definedName name="Current">{"print",#N/A,FALSE,"03-31-97 Book"}</definedName>
    <definedName name="cvbbgb">0.00451388888905058</definedName>
    <definedName name="cvbg">{"detail",#N/A,FALSE,"COSSUM"}</definedName>
    <definedName name="cvcvvbvbn">{#N/A,#N/A,TRUE,"TOTALS";#N/A,#N/A,TRUE,"BULK POWER";#N/A,#N/A,TRUE,"SUSQUEHANNA REGION";#N/A,#N/A,TRUE,"NE REGION - SCRANTON AREA";#N/A,#N/A,TRUE,"NE REGION - HONESDALE AREA";#N/A,#N/A,TRUE,"NE REGION - HAZ_WB AREA";#N/A,#N/A,TRUE,"LEHIGH REGION";#N/A,#N/A,TRUE,"HARRISBURG REGION";#N/A,#N/A,TRUE,"LANCASTER REGION";#N/A,#N/A,TRUE,"REGIONAL POOL ITEMS";#N/A,#N/A,TRUE,"AREA POOLS ITEMS";#N/A,#N/A,TRUE,"AREA SUPPLY BLANKET ITEMS";#N/A,#N/A,TRUE,"SCADA BUDGET ITEMS"}</definedName>
    <definedName name="cvfbb">{#N/A,#N/A,TRUE,"TOTALS";#N/A,#N/A,TRUE,"BULK POWER";#N/A,#N/A,TRUE,"SUSQUEHANNA REGION";#N/A,#N/A,TRUE,"NE REGION - SCRANTON AREA";#N/A,#N/A,TRUE,"NE REGION - HONESDALE AREA";#N/A,#N/A,TRUE,"NE REGION - HAZ_WB AREA";#N/A,#N/A,TRUE,"LEHIGH REGION";#N/A,#N/A,TRUE,"HARRISBURG REGION";#N/A,#N/A,TRUE,"LANCASTER REGION";#N/A,#N/A,TRUE,"REGIONAL POOL ITEMS";#N/A,#N/A,TRUE,"AREA POOLS ITEMS";#N/A,#N/A,TRUE,"AREA SUPPLY BLANKET ITEMS";#N/A,#N/A,TRUE,"SCADA BUDGET ITEMS"}</definedName>
    <definedName name="cvvb">{#N/A,#N/A,FALSE,"Month";#N/A,#N/A,FALSE,"Period";#N/A,#N/A,FALSE,"12 Month";#N/A,#N/A,FALSE,"Quarter"}</definedName>
    <definedName name="cvvbb">{#N/A,#N/A,FALSE,"schA"}</definedName>
    <definedName name="cvvbbbv">{#N/A,#N/A,FALSE,"Expenditures";#N/A,#N/A,FALSE,"Property Placed In-Service";#N/A,#N/A,FALSE,"Removals";#N/A,#N/A,FALSE,"Retirements";#N/A,#N/A,FALSE,"CWIP Balances";#N/A,#N/A,FALSE,"CWIP_Expend_Ratios";#N/A,#N/A,FALSE,"CWIP_Yr_End"}</definedName>
    <definedName name="cvvff">"V2019-11-30"</definedName>
    <definedName name="cvvv">[0]!manar1,[0]!manar2,[0]!manar3,[0]!manaA12,[0]!manaB12,[0]!manaC12,[0]!manaD12,[0]!manaE12,[0]!manF1</definedName>
    <definedName name="cvvvv">{#N/A,#N/A,FALSE,"Expenditures";#N/A,#N/A,FALSE,"Property Placed In-Service";#N/A,#N/A,FALSE,"Removals";#N/A,#N/A,FALSE,"Retirements";#N/A,#N/A,FALSE,"CWIP Balances";#N/A,#N/A,FALSE,"CWIP_Expend_Ratios";#N/A,#N/A,FALSE,"CWIP_Yr_End"}</definedName>
    <definedName name="CWIP">{#N/A,#N/A,FALSE,"Sheet1"}</definedName>
    <definedName name="cwip_ratebase_check">'[5]Rate Base'!$F$1</definedName>
    <definedName name="d">{#N/A,#N/A,FALSE,"Income";#N/A,#N/A,FALSE,"Cost of Goods Sold";#N/A,#N/A,FALSE,"Other Costs";#N/A,#N/A,FALSE,"Other Income";#N/A,#N/A,FALSE,"Taxes";#N/A,#N/A,FALSE,"Other Deductions";#N/A,#N/A,FALSE,"Compensation of Officers"}</definedName>
    <definedName name="da">{#N/A,#N/A,FALSE,"O&amp;M by processes";#N/A,#N/A,FALSE,"Elec Act vs Bud";#N/A,#N/A,FALSE,"G&amp;A";#N/A,#N/A,FALSE,"BGS";#N/A,#N/A,FALSE,"Res Cost"}</definedName>
    <definedName name="dada">{#N/A,#N/A,FALSE,"O&amp;M by processes";#N/A,#N/A,FALSE,"Elec Act vs Bud";#N/A,#N/A,FALSE,"G&amp;A";#N/A,#N/A,FALSE,"BGS";#N/A,#N/A,FALSE,"Res Cost"}</definedName>
    <definedName name="DASDD">{#N/A,#N/A,FALSE,"Monthly SAIFI";#N/A,#N/A,FALSE,"Yearly SAIFI";#N/A,#N/A,FALSE,"Monthly CAIDI";#N/A,#N/A,FALSE,"Yearly CAIDI";#N/A,#N/A,FALSE,"Monthly SAIDI";#N/A,#N/A,FALSE,"Yearly SAIDI";#N/A,#N/A,FALSE,"Monthly MAIFI";#N/A,#N/A,FALSE,"Yearly MAIFI";#N/A,#N/A,FALSE,"Monthly Cust &gt;=4 Int"}</definedName>
    <definedName name="dcfff">{#N/A,#N/A,FALSE,"Expenditures";#N/A,#N/A,FALSE,"Property Placed In-Service";#N/A,#N/A,FALSE,"Removals";#N/A,#N/A,FALSE,"Retirements";#N/A,#N/A,FALSE,"CWIP Balances";#N/A,#N/A,FALSE,"CWIP_Expend_Ratios";#N/A,#N/A,FALSE,"CWIP_Yr_End"}</definedName>
    <definedName name="dcffr">{#N/A,#N/A,FALSE,"Expenditures";#N/A,#N/A,FALSE,"Property Placed In-Service";#N/A,#N/A,FALSE,"Removals";#N/A,#N/A,FALSE,"Retirements";#N/A,#N/A,FALSE,"CWIP Balances";#N/A,#N/A,FALSE,"CWIP_Expend_Ratios";#N/A,#N/A,FALSE,"CWIP_Yr_End"}</definedName>
    <definedName name="dd">{#N/A,#N/A,FALSE,"Monthly SAIFI";#N/A,#N/A,FALSE,"Yearly SAIFI";#N/A,#N/A,FALSE,"Monthly CAIDI";#N/A,#N/A,FALSE,"Yearly CAIDI";#N/A,#N/A,FALSE,"Monthly SAIDI";#N/A,#N/A,FALSE,"Yearly SAIDI";#N/A,#N/A,FALSE,"Monthly MAIFI";#N/A,#N/A,FALSE,"Yearly MAIFI";#N/A,#N/A,FALSE,"Monthly Cust &gt;=4 Int"}</definedName>
    <definedName name="dddddd">{#N/A,#N/A,FALSE,"CAPREIT"}</definedName>
    <definedName name="ddddddd">{#N/A,#N/A,FALSE,"CAPREIT"}</definedName>
    <definedName name="ddfsaf">{#N/A,#N/A,FALSE,"Monthly SAIFI";#N/A,#N/A,FALSE,"Yearly SAIFI";#N/A,#N/A,FALSE,"Monthly CAIDI";#N/A,#N/A,FALSE,"Yearly CAIDI";#N/A,#N/A,FALSE,"Monthly SAIDI";#N/A,#N/A,FALSE,"Yearly SAIDI";#N/A,#N/A,FALSE,"Monthly MAIFI";#N/A,#N/A,FALSE,"Yearly MAIFI";#N/A,#N/A,FALSE,"Monthly Cust &gt;=4 Int"}</definedName>
    <definedName name="debt_weight">'[5]Project Inputs'!$D$14</definedName>
    <definedName name="Def_Tax_JE_Support_21017">'[6]21017'!$AU$6:$BA$199</definedName>
    <definedName name="Def_Tax_Rec_21017">'[6]21017'!$M$6:$Z$216</definedName>
    <definedName name="Def_Tax_Rec_3Pg_20001">'[7]20001'!$L$6:$AV$157</definedName>
    <definedName name="dep_capex_check1">'[5]Depreciation Capex - Bucket 1'!$B$10</definedName>
    <definedName name="dep_capex_check2">'[5]Depreciation Capex - Bucket 2'!$B$10</definedName>
    <definedName name="dep_capex_check3">'[5]Depreciation Capex - Bucket 3'!$B$10</definedName>
    <definedName name="dep_capex_check4">'[5]Depreciation Capex - Bucket 4'!$B$10</definedName>
    <definedName name="dfasdfsdfZX">{#N/A,#N/A,FALSE,"Monthly SAIFI";#N/A,#N/A,FALSE,"Yearly SAIFI";#N/A,#N/A,FALSE,"Monthly CAIDI";#N/A,#N/A,FALSE,"Yearly CAIDI";#N/A,#N/A,FALSE,"Monthly SAIDI";#N/A,#N/A,FALSE,"Yearly SAIDI";#N/A,#N/A,FALSE,"Monthly MAIFI";#N/A,#N/A,FALSE,"Yearly MAIFI";#N/A,#N/A,FALSE,"Monthly Cust &gt;=4 Int"}</definedName>
    <definedName name="dfdsfs">{#N/A,#N/A,FALSE,"Monthly SAIFI";#N/A,#N/A,FALSE,"Yearly SAIFI";#N/A,#N/A,FALSE,"Monthly CAIDI";#N/A,#N/A,FALSE,"Yearly CAIDI";#N/A,#N/A,FALSE,"Monthly SAIDI";#N/A,#N/A,FALSE,"Yearly SAIDI";#N/A,#N/A,FALSE,"Monthly MAIFI";#N/A,#N/A,FALSE,"Yearly MAIFI";#N/A,#N/A,FALSE,"Monthly Cust &gt;=4 Int"}</definedName>
    <definedName name="dfff">[0]!manar1,[0]!manar2,[0]!manar3,[0]!manaA12,[0]!manaB12,[0]!manaC12,[0]!manaD12,[0]!manaE12,[0]!manF1</definedName>
    <definedName name="dfffv">{#N/A,#N/A,FALSE,"Aging Summary";#N/A,#N/A,FALSE,"Ratio Analysis";#N/A,#N/A,FALSE,"Test 120 Day Accts";#N/A,#N/A,FALSE,"Tickmarks"}</definedName>
    <definedName name="dfsasdfasdfsdfasdfasdf">{#N/A,#N/A,FALSE,"Monthly SAIFI";#N/A,#N/A,FALSE,"Yearly SAIFI";#N/A,#N/A,FALSE,"Monthly CAIDI";#N/A,#N/A,FALSE,"Yearly CAIDI";#N/A,#N/A,FALSE,"Monthly SAIDI";#N/A,#N/A,FALSE,"Yearly SAIDI";#N/A,#N/A,FALSE,"Monthly MAIFI";#N/A,#N/A,FALSE,"Yearly MAIFI";#N/A,#N/A,FALSE,"Monthly Cust &gt;=4 Int"}</definedName>
    <definedName name="dfv">{#N/A,#N/A,FALSE,"Expenditures";#N/A,#N/A,FALSE,"Property Placed In-Service";#N/A,#N/A,FALSE,"Removals";#N/A,#N/A,FALSE,"Retirements";#N/A,#N/A,FALSE,"CWIP Balances";#N/A,#N/A,FALSE,"CWIP_Expend_Ratios";#N/A,#N/A,FALSE,"CWIP_Yr_End"}</definedName>
    <definedName name="dfvvvv">43815.7444212963</definedName>
    <definedName name="dg">{#N/A,#N/A,FALSE,"Sheet1"}</definedName>
    <definedName name="dskdlss">{#N/A,#N/A,FALSE,"Monthly SAIFI";#N/A,#N/A,FALSE,"Yearly SAIFI";#N/A,#N/A,FALSE,"Monthly CAIDI";#N/A,#N/A,FALSE,"Yearly CAIDI";#N/A,#N/A,FALSE,"Monthly SAIDI";#N/A,#N/A,FALSE,"Yearly SAIDI";#N/A,#N/A,FALSE,"Monthly MAIFI";#N/A,#N/A,FALSE,"Yearly MAIFI";#N/A,#N/A,FALSE,"Monthly Cust &gt;=4 Int"}</definedName>
    <definedName name="edred">{#N/A,#N/A,FALSE,"Monthly SAIFI";#N/A,#N/A,FALSE,"Yearly SAIFI";#N/A,#N/A,FALSE,"Monthly CAIDI";#N/A,#N/A,FALSE,"Yearly CAIDI";#N/A,#N/A,FALSE,"Monthly SAIDI";#N/A,#N/A,FALSE,"Yearly SAIDI";#N/A,#N/A,FALSE,"Monthly MAIFI";#N/A,#N/A,FALSE,"Yearly MAIFI";#N/A,#N/A,FALSE,"Monthly Cust &gt;=4 Int"}</definedName>
    <definedName name="eeee">{#N/A,#N/A,FALSE,"O&amp;M by processes";#N/A,#N/A,FALSE,"Elec Act vs Bud";#N/A,#N/A,FALSE,"G&amp;A";#N/A,#N/A,FALSE,"BGS";#N/A,#N/A,FALSE,"Res Cost"}</definedName>
    <definedName name="efggf">[0]!endro_ed1,[0]!endroed2,[0]!endroed3,[0]!endroedmonyr</definedName>
    <definedName name="Endofbook">0.000868055554747116</definedName>
    <definedName name="endroall">[0]!endro_ed1,[0]!endroed2,[0]!endroed3,[0]!endroedmonyr</definedName>
    <definedName name="endroedall">[0]!endro_ed1,[0]!endroed2,[0]!endroed3,[0]!endroedmonyr</definedName>
    <definedName name="equity_weight">'[5]Project Inputs'!$D$15</definedName>
    <definedName name="erds">{#N/A,#N/A,FALSE,"Aging Summary";#N/A,#N/A,FALSE,"Ratio Analysis";#N/A,#N/A,FALSE,"Test 120 Day Accts";#N/A,#N/A,FALSE,"Tickmarks"}</definedName>
    <definedName name="EV__ALLOWSTOPEXPAND__">1</definedName>
    <definedName name="EV__CVPARAMS__">"Trend!$B$17:$C$38;"</definedName>
    <definedName name="EV__DECIMALSYMBOL__">"."</definedName>
    <definedName name="EV__EVCOM_OPTIONS__">10</definedName>
    <definedName name="EV__EXPOPTIONS__">0</definedName>
    <definedName name="EV__LASTREFTIME__">39826.8319444444</definedName>
    <definedName name="EV__LOCKEDCVW__ACTIVITY_SYSTEM">"ALL_MANAGED,ALL_ACTIVITY,ALL_PROJECT,ALL_PROJTYPE,ACTUAL,ALL_SYSTEM,2005.TOTAL,NUC,PERIODIC,"</definedName>
    <definedName name="EV__LOCKEDCVW__BGE_FP">"INCOMESTATEMENT,ACTUAL,ALL_COMPANIES,TOTALADJ,2002.TOTAL,PERIODIC,"</definedName>
    <definedName name="EV__LOCKEDCVW__CAPITAL">"ACTUAL,MAJOR_CATEGORY,FACTORS,TOTAL_PORTFOLIO,2002.TOTAL,PERIODIC,"</definedName>
    <definedName name="EV__LOCKEDCVW__CGG_PLANNING">"ALL_MANAGED,ALL_CONSOLIDATEDCC,1009,ALL_PAEXP,ALL_PROJECT,ACTUAL,ALL_SYSTEM,2006.TOTAL,ALL_UNIT,PERIODIC,"</definedName>
    <definedName name="EV__LOCKEDCVW__CGG_PLANNING_RPT">"ROLLUP_MANAGED15,ALL_BASENONBASE,ALL_CEFUNCTION,ALL_CONSOLIDATEDCC,ALL_OUTNONOUT,1003,ALL_PAEXP,ALL_PROJECT,ALL_PROJSUBTYPE,ACTUAL,ALL_SYSTEM,2006.NOV,ALL_UNIT,PERIODIC,"</definedName>
    <definedName name="EV__LOCKEDCVW__CGGIR">"ALL_MANAGED,ALL_ACTIVITY,ALL_BASENONBASE,ALL_CONSOLIDATEDCC,ALL_FUELTYP,ALL_INTCO,ALL_INTERCOMPANY,ALL_LEGAL,ALL_MARKET,ALL_OUTNONOUT,1003,ALL_PAEXP,ALL_PRODUCTCAT,ALL_PROJECT,ALL_PROJSUBTYPE,ALL_PROJTYPE,ACTUAL,ALL_SYSTEM,2005.TOTAL,ALL_UNIT,PERIODIC,"</definedName>
    <definedName name="EV__LOCKEDCVW__CGGIR_RPT">"ALL_MANAGED,ALL_ACTIVITY,ALL_BASENONBASE,ALL_CEFUNCTION,ALL_CONSOLIDATEDCC,ALL_FUELTYP,ALL_INTERCOMPANY,ALL_LEGAL,ALL_MARKET,ALL_OUTNONOUT,1003,ALL_PAEXP,ALL_PRODUCTCAT,ALL_PROJECT,ALL_PROJSUBTYPE,ACTUAL,ALL_SYSTEM,2005.TOTAL,ALL_UNIT,PERIODIC,"</definedName>
    <definedName name="EV__LOCKEDCVW__CORPFPA_NEW">"1060,05_09STRATPLANV2,TOTALADJ,313,TOTAL_FUNCTION,BUS,2006.TOTAL,PERIODIC,"</definedName>
    <definedName name="EV__LOCKEDCVW__CPA">"O_M,ALL_ACTIVITIES,2005_ORIGBUDGET,ALL_SPENDERS,ALL_EXPTYPES,ALL_PROCESSES,OM_MAJOR_CATEGORY,2005.TOTAL,PERIODIC,"</definedName>
    <definedName name="EV__LOCKEDCVW__ECB">"ALL_COSTCENTER,ALL_EMPLOYEES,AVAILABLEHRS,1003,ALL_PROJECT,ACTUAL,2004.TOTAL,PERIODIC,"</definedName>
    <definedName name="EV__LOCKEDCVW__ETL">"ACTUAL,PYXIS,POSTCLOSE,2005.TOTAL,PERIODIC,"</definedName>
    <definedName name="EV__LOCKEDCVW__FINANCIAL_REPORTING">"CNE,EBITDA,3Q07FCST,USD,PERIODIC,AllActivities,TotalAdj,AllFunctions,AllProducts,All_Projects,Total_Channel,All_Lines,All_Segments,2007.TOTAL,"</definedName>
    <definedName name="EV__LOCKEDCVW__FUEL_MARKET_PRODUCT">"ALL_MANAGED,ALL_BASENONBASE,ALL_CONSOLIDATEDCC,ALL_FUELTYP,ALL_LEGAL,ALL_MARKET,ALL_OUTNONOUT,ALL_PRODUCTCAT,ALL_PROJTYPE,ACTUAL,2005.TOTAL,NUC,PERIODIC,"</definedName>
    <definedName name="EV__LOCKEDCVW__GROSS_MARGIN">"ACTUAL,Total_Channel,TotalAdj,Tot_GMT,AllProducts,E100,All_Lines,LC,All_Segments,TotalStatus,2007.FEB,PERIODIC,"</definedName>
    <definedName name="EV__LOCKEDCVW__KPI_OPS">"ALL_ACCTKPI,ALL_FUELTYP,ALL_MARKET,ALL_PRODUCTCAT,ACTUAL,KPIOPS_FINAL,2005.TOTAL,NUC,PERIODIC,"</definedName>
    <definedName name="EV__LOCKEDCVW__MANAGED">"ALL_MANAGED,ALL_CONSOLIDATEDCC,ALL_LEGAL,1003,ACTUAL,2005.TOTAL,PERIODIC,"</definedName>
    <definedName name="EV__LOCKEDCVW__MANAGED_3RDPARTY">"EQUITYMETHINVEST,ALL_CONSOLIDATEDCC,ALL_LEGAL,1003,ACTUAL,2005.TOTAL,PERIODIC,"</definedName>
    <definedName name="EV__LOCKEDCVW__PLANT">"ALL_MANAGED,ALL_BASENONBASE,ALL_OUTNONOUT,ALL_PROJECT,ALL_PROJSUBTYPE,ALL_PROJTYPE,ACTUAL,NONALLOC,2005.TOTAL,NUC,PERIODIC,"</definedName>
    <definedName name="EV__LOCKEDCVW__RATE">"ACTUAL,USD,Avg,RateInput,2002.TOTAL,PERIODIC,"</definedName>
    <definedName name="EV__LOCKEDCVW__RESPONSIBILITY">"ROLLUP_MANAGED5,033,1009,16081ZZZ_EXP,ALL_PROJECT,ALL_PROJSUBTYPE,ALL_PROJTYPE,ACTUAL,2006.DEC,PERIODIC,"</definedName>
    <definedName name="EV__LOCKEDCVW__SALES_RATE">"USD,Avg,RateInput,ACTUAL,2005.TOTAL,PERIODIC,"</definedName>
    <definedName name="EV__LOCKEDCVW__SLR">"2005_ORIGBUDGET,ALL_EXPTYPES,STATISTICAL_ACCOUNTS,ALL_COMPANIES,ALL_EMPLOYEES,M10001,2005.TOTAL,PERIODIC,"</definedName>
    <definedName name="EV__LOCKEDCVW__STAFF_PLANNING">"ACTUAL,Total_Channel,TotalAdj,AllEmployment,All_Lines,E100,USD,All_Segments,DATAACCOUNTS,AllFunctions,Total_Location,2002.TOTAL,PERIODIC,"</definedName>
    <definedName name="EV__LOCKEDCVW__WEEKLY_SALES">"All_BDM,Total_Size,Total_Channel,TOTAL_Signings,TotalAdj,Total_LeadSource,All_Lines,USD,Sales_Accounts,ACTUAL,Total_Product,CNI,2005.TOTAL,All_SIC_CODES,Total_Utility,PERIODIC,"</definedName>
    <definedName name="EV__LOCKSTATUS__">1</definedName>
    <definedName name="EV__MAXEXPCOLS__">100</definedName>
    <definedName name="EV__MAXEXPROWS__">1000</definedName>
    <definedName name="EV__MEMORYCVW__">0</definedName>
    <definedName name="EV__WBEVMODE__">1</definedName>
    <definedName name="EV__WBREFOPTIONS__">134217791</definedName>
    <definedName name="EV__WBVERSION__">0</definedName>
    <definedName name="EV__WSINFO__">"cegfpa"</definedName>
    <definedName name="f">{#N/A,#N/A,FALSE,"Monthly SAIFI";#N/A,#N/A,FALSE,"Yearly SAIFI";#N/A,#N/A,FALSE,"Monthly CAIDI";#N/A,#N/A,FALSE,"Yearly CAIDI";#N/A,#N/A,FALSE,"Monthly SAIDI";#N/A,#N/A,FALSE,"Yearly SAIDI";#N/A,#N/A,FALSE,"Monthly MAIFI";#N/A,#N/A,FALSE,"Yearly MAIFI";#N/A,#N/A,FALSE,"Monthly Cust &gt;=4 Int"}</definedName>
    <definedName name="fcc">{#N/A,#N/A,FALSE,"Month";#N/A,#N/A,FALSE,"Period";#N/A,#N/A,FALSE,"12 Month";#N/A,#N/A,FALSE,"Quarter"}</definedName>
    <definedName name="fdd">{#N/A,#N/A,FALSE,"JE051 PAGE 1 OF 3";#N/A,#N/A,FALSE,"JE051 PAGE 2 OF 3";#N/A,#N/A,FALSE,"JE051 PAGE 3 OF 3"}</definedName>
    <definedName name="fdfdfd">{#N/A,#N/A,FALSE,"CAPREIT"}</definedName>
    <definedName name="fdfdfdf">{#N/A,#N/A,FALSE,"CAPREIT"}</definedName>
    <definedName name="FDSDFSF">{#N/A,#N/A,FALSE,"Monthly SAIFI";#N/A,#N/A,FALSE,"Yearly SAIFI";#N/A,#N/A,FALSE,"Monthly CAIDI";#N/A,#N/A,FALSE,"Yearly CAIDI";#N/A,#N/A,FALSE,"Monthly SAIDI";#N/A,#N/A,FALSE,"Yearly SAIDI";#N/A,#N/A,FALSE,"Monthly MAIFI";#N/A,#N/A,FALSE,"Yearly MAIFI";#N/A,#N/A,FALSE,"Monthly Cust &gt;=4 Int"}</definedName>
    <definedName name="ff">{#N/A,#N/A,FALSE,"Monthly SAIFI";#N/A,#N/A,FALSE,"Yearly SAIFI";#N/A,#N/A,FALSE,"Monthly CAIDI";#N/A,#N/A,FALSE,"Yearly CAIDI";#N/A,#N/A,FALSE,"Monthly SAIDI";#N/A,#N/A,FALSE,"Yearly SAIDI";#N/A,#N/A,FALSE,"Monthly MAIFI";#N/A,#N/A,FALSE,"Yearly MAIFI";#N/A,#N/A,FALSE,"Monthly Cust &gt;=4 Int"}</definedName>
    <definedName name="ffdd">{#N/A,#N/A,FALSE,"Expenditures";#N/A,#N/A,FALSE,"Property Placed In-Service";#N/A,#N/A,FALSE,"Removals";#N/A,#N/A,FALSE,"Retirements";#N/A,#N/A,FALSE,"CWIP Balances";#N/A,#N/A,FALSE,"CWIP_Expend_Ratios";#N/A,#N/A,FALSE,"CWIP_Yr_End"}</definedName>
    <definedName name="fff">{#N/A,#N/A,FALSE,"Monthly SAIFI";#N/A,#N/A,FALSE,"Yearly SAIFI";#N/A,#N/A,FALSE,"Monthly CAIDI";#N/A,#N/A,FALSE,"Yearly CAIDI";#N/A,#N/A,FALSE,"Monthly SAIDI";#N/A,#N/A,FALSE,"Yearly SAIDI";#N/A,#N/A,FALSE,"Monthly MAIFI";#N/A,#N/A,FALSE,"Yearly MAIFI";#N/A,#N/A,FALSE,"Monthly Cust &gt;=4 Int"}</definedName>
    <definedName name="ffgb">{#N/A,#N/A,FALSE,"schA"}</definedName>
    <definedName name="ffggh">{#N/A,#N/A,FALSE,"schA"}</definedName>
    <definedName name="fgb">"V2019-11-30"</definedName>
    <definedName name="fgbbv">{#N/A,#N/A,FALSE,"Sheet1"}</definedName>
    <definedName name="fghjghjfgjf">{#N/A,#N/A,FALSE,"Monthly SAIFI";#N/A,#N/A,FALSE,"Yearly SAIFI";#N/A,#N/A,FALSE,"Monthly CAIDI";#N/A,#N/A,FALSE,"Yearly CAIDI";#N/A,#N/A,FALSE,"Monthly SAIDI";#N/A,#N/A,FALSE,"Yearly SAIDI";#N/A,#N/A,FALSE,"Monthly MAIFI";#N/A,#N/A,FALSE,"Yearly MAIFI";#N/A,#N/A,FALSE,"Monthly Cust &gt;=4 Int"}</definedName>
    <definedName name="fgv">{#N/A,#N/A,FALSE,"Expenditures";#N/A,#N/A,FALSE,"Property Placed In-Service";#N/A,#N/A,FALSE,"Removals";#N/A,#N/A,FALSE,"Retirements";#N/A,#N/A,FALSE,"CWIP Balances";#N/A,#N/A,FALSE,"CWIP_Expend_Ratios";#N/A,#N/A,FALSE,"CWIP_Yr_End"}</definedName>
    <definedName name="Final_FERC">[8]Lookup!$C$11:$F$3100</definedName>
    <definedName name="Fixed.Assets">{#N/A,#N/A,FALSE,"Income";#N/A,#N/A,FALSE,"Cost of Goods Sold";#N/A,#N/A,FALSE,"Other Costs";#N/A,#N/A,FALSE,"Other Income";#N/A,#N/A,FALSE,"Taxes";#N/A,#N/A,FALSE,"Other Deductions";#N/A,#N/A,FALSE,"Compensation of Officers"}</definedName>
    <definedName name="Foreign">{#N/A,#N/A,FALSE,"Income";#N/A,#N/A,FALSE,"Cost of Goods Sold";#N/A,#N/A,FALSE,"Other Costs";#N/A,#N/A,FALSE,"Other Income";#N/A,#N/A,FALSE,"Taxes";#N/A,#N/A,FALSE,"Other Deductions";#N/A,#N/A,FALSE,"Compensation of Officers"}</definedName>
    <definedName name="Foreign.Info">{#N/A,#N/A,FALSE,"Income";#N/A,#N/A,FALSE,"Cost of Goods Sold";#N/A,#N/A,FALSE,"Other Costs";#N/A,#N/A,FALSE,"Other Income";#N/A,#N/A,FALSE,"Taxes";#N/A,#N/A,FALSE,"Other Deductions";#N/A,#N/A,FALSE,"Compensation of Officers"}</definedName>
    <definedName name="fsdafasf">{#N/A,#N/A,FALSE,"Monthly SAIFI";#N/A,#N/A,FALSE,"Yearly SAIFI";#N/A,#N/A,FALSE,"Monthly CAIDI";#N/A,#N/A,FALSE,"Yearly CAIDI";#N/A,#N/A,FALSE,"Monthly SAIDI";#N/A,#N/A,FALSE,"Yearly SAIDI";#N/A,#N/A,FALSE,"Monthly MAIFI";#N/A,#N/A,FALSE,"Yearly MAIFI";#N/A,#N/A,FALSE,"Monthly Cust &gt;=4 Int"}</definedName>
    <definedName name="fsdfsfs">{#N/A,#N/A,FALSE,"Monthly SAIFI";#N/A,#N/A,FALSE,"Yearly SAIFI";#N/A,#N/A,FALSE,"Monthly CAIDI";#N/A,#N/A,FALSE,"Yearly CAIDI";#N/A,#N/A,FALSE,"Monthly SAIDI";#N/A,#N/A,FALSE,"Yearly SAIDI";#N/A,#N/A,FALSE,"Monthly MAIFI";#N/A,#N/A,FALSE,"Yearly MAIFI";#N/A,#N/A,FALSE,"Monthly Cust &gt;=4 Int"}</definedName>
    <definedName name="fsdfsfsdfasfa">{#N/A,#N/A,FALSE,"Monthly SAIFI";#N/A,#N/A,FALSE,"Yearly SAIFI";#N/A,#N/A,FALSE,"Monthly CAIDI";#N/A,#N/A,FALSE,"Yearly CAIDI";#N/A,#N/A,FALSE,"Monthly SAIDI";#N/A,#N/A,FALSE,"Yearly SAIDI";#N/A,#N/A,FALSE,"Monthly MAIFI";#N/A,#N/A,FALSE,"Yearly MAIFI";#N/A,#N/A,FALSE,"Monthly Cust &gt;=4 Int"}</definedName>
    <definedName name="fsfsfsafasf">{#N/A,#N/A,FALSE,"Monthly SAIFI";#N/A,#N/A,FALSE,"Yearly SAIFI";#N/A,#N/A,FALSE,"Monthly CAIDI";#N/A,#N/A,FALSE,"Yearly CAIDI";#N/A,#N/A,FALSE,"Monthly SAIDI";#N/A,#N/A,FALSE,"Yearly SAIDI";#N/A,#N/A,FALSE,"Monthly MAIFI";#N/A,#N/A,FALSE,"Yearly MAIFI";#N/A,#N/A,FALSE,"Monthly Cust &gt;=4 Int"}</definedName>
    <definedName name="fvb">{#N/A,#N/A,FALSE,"Month";#N/A,#N/A,FALSE,"Period";#N/A,#N/A,FALSE,"12 Month";#N/A,#N/A,FALSE,"Quarter"}</definedName>
    <definedName name="fvbhnb">{#N/A,#N/A,FALSE,"Month";#N/A,#N/A,FALSE,"Period";#N/A,#N/A,FALSE,"12 Month";#N/A,#N/A,FALSE,"Quarter"}</definedName>
    <definedName name="fvvbv">{#N/A,#N/A,FALSE,"Expenditures";#N/A,#N/A,FALSE,"Property Placed In-Service";#N/A,#N/A,FALSE,"CWIP Balances"}</definedName>
    <definedName name="fwrwerwerwerwer">{#N/A,#N/A,FALSE,"Monthly SAIFI";#N/A,#N/A,FALSE,"Yearly SAIFI";#N/A,#N/A,FALSE,"Monthly CAIDI";#N/A,#N/A,FALSE,"Yearly CAIDI";#N/A,#N/A,FALSE,"Monthly SAIDI";#N/A,#N/A,FALSE,"Yearly SAIDI";#N/A,#N/A,FALSE,"Monthly MAIFI";#N/A,#N/A,FALSE,"Yearly MAIFI";#N/A,#N/A,FALSE,"Monthly Cust &gt;=4 Int"}</definedName>
    <definedName name="gb">{"CM Dollars",#N/A,FALSE,"Rec Dollars";"YTD Dollars",#N/A,FALSE,"Rec Dollars";"CM Rec Stats",#N/A,FALSE,"Rec Dollars";"YTD Rec Stats",#N/A,FALSE,"Rec Dollars"}</definedName>
    <definedName name="gbb">"V2019-11-30"</definedName>
    <definedName name="gbbh">{#N/A,#N/A,FALSE,"Aging Summary";#N/A,#N/A,FALSE,"Ratio Analysis";#N/A,#N/A,FALSE,"Test 120 Day Accts";#N/A,#N/A,FALSE,"Tickmarks"}</definedName>
    <definedName name="gbvbbn">{#N/A,#N/A,TRUE,"TOTALS";#N/A,#N/A,TRUE,"BULK POWER";#N/A,#N/A,TRUE,"SUSQUEHANNA REGION";#N/A,#N/A,TRUE,"NE REGION - SCRANTON AREA";#N/A,#N/A,TRUE,"NE REGION - HONESDALE AREA";#N/A,#N/A,TRUE,"NE REGION - HAZ_WB AREA";#N/A,#N/A,TRUE,"LEHIGH REGION";#N/A,#N/A,TRUE,"HARRISBURG REGION";#N/A,#N/A,TRUE,"LANCASTER REGION";#N/A,#N/A,TRUE,"REGIONAL POOL ITEMS";#N/A,#N/A,TRUE,"AREA POOLS ITEMS";#N/A,#N/A,TRUE,"AREA SUPPLY BLANKET ITEMS";#N/A,#N/A,TRUE,"SCADA BUDGET ITEMS"}</definedName>
    <definedName name="gfc">{"rates",#N/A,FALSE,"COSSUM"}</definedName>
    <definedName name="gg">{#N/A,#N/A,FALSE,"Expenditures";#N/A,#N/A,FALSE,"Property Placed In-Service";#N/A,#N/A,FALSE,"CWIP Balances"}</definedName>
    <definedName name="ggbbhgh">{#N/A,#N/A,FALSE,"Expenditures";#N/A,#N/A,FALSE,"Property Placed In-Service";#N/A,#N/A,FALSE,"Removals";#N/A,#N/A,FALSE,"Retirements";#N/A,#N/A,FALSE,"CWIP Balances";#N/A,#N/A,FALSE,"CWIP_Expend_Ratios";#N/A,#N/A,FALSE,"CWIP_Yr_End"}</definedName>
    <definedName name="ggfc">{"detail",#N/A,FALSE,"COSSUM"}</definedName>
    <definedName name="gggg">{#N/A,#N/A,FALSE,"Expenditures";#N/A,#N/A,FALSE,"Property Placed In-Service";#N/A,#N/A,FALSE,"Removals";#N/A,#N/A,FALSE,"Retirements";#N/A,#N/A,FALSE,"CWIP Balances";#N/A,#N/A,FALSE,"CWIP_Expend_Ratios";#N/A,#N/A,FALSE,"CWIP_Yr_End"}</definedName>
    <definedName name="gggh">{#N/A,#N/A,FALSE,"JE051 PAGE 1 OF 3";#N/A,#N/A,FALSE,"JE051 PAGE 2 OF 3";#N/A,#N/A,FALSE,"JE051 PAGE 3 OF 3"}</definedName>
    <definedName name="gghh">{#N/A,#N/A,FALSE,"Sheet1"}</definedName>
    <definedName name="gghhj">{#N/A,#N/A,FALSE,"schA"}</definedName>
    <definedName name="gghn">{#N/A,#N/A,FALSE,"schA"}</definedName>
    <definedName name="ggyhh">{#N/A,#N/A,FALSE,"Sheet1"}</definedName>
    <definedName name="gh">{#N/A,#N/A,FALSE,"Expenditures";#N/A,#N/A,FALSE,"Property Placed In-Service";#N/A,#N/A,FALSE,"CWIP Balances"}</definedName>
    <definedName name="ghhjn">{#N/A,#N/A,FALSE,"Expenditures";#N/A,#N/A,FALSE,"Property Placed In-Service";#N/A,#N/A,FALSE,"Removals";#N/A,#N/A,FALSE,"Retirements";#N/A,#N/A,FALSE,"CWIP Balances";#N/A,#N/A,FALSE,"CWIP_Expend_Ratios";#N/A,#N/A,FALSE,"CWIP_Yr_End";#N/A,#N/A,FALSE,"Nuc_Fuel";#N/A,#N/A,FALSE,"New_Gen";#N/A,#N/A,FALSE,"New_Trans";#N/A,#N/A,FALSE,"DSM";#N/A,#N/A,FALSE,"Factors"}</definedName>
    <definedName name="ghhnn">{#N/A,#N/A,FALSE,"schA"}</definedName>
    <definedName name="ghjgfj">{#N/A,#N/A,FALSE,"Monthly SAIFI";#N/A,#N/A,FALSE,"Yearly SAIFI";#N/A,#N/A,FALSE,"Monthly CAIDI";#N/A,#N/A,FALSE,"Yearly CAIDI";#N/A,#N/A,FALSE,"Monthly SAIDI";#N/A,#N/A,FALSE,"Yearly SAIDI";#N/A,#N/A,FALSE,"Monthly MAIFI";#N/A,#N/A,FALSE,"Yearly MAIFI";#N/A,#N/A,FALSE,"Monthly Cust &gt;=4 Int"}</definedName>
    <definedName name="ghjgfjfj">{#N/A,#N/A,FALSE,"Monthly SAIFI";#N/A,#N/A,FALSE,"Yearly SAIFI";#N/A,#N/A,FALSE,"Monthly CAIDI";#N/A,#N/A,FALSE,"Yearly CAIDI";#N/A,#N/A,FALSE,"Monthly SAIDI";#N/A,#N/A,FALSE,"Yearly SAIDI";#N/A,#N/A,FALSE,"Monthly MAIFI";#N/A,#N/A,FALSE,"Yearly MAIFI";#N/A,#N/A,FALSE,"Monthly Cust &gt;=4 Int"}</definedName>
    <definedName name="ghjgfjg">{#N/A,#N/A,FALSE,"Monthly SAIFI";#N/A,#N/A,FALSE,"Yearly SAIFI";#N/A,#N/A,FALSE,"Monthly CAIDI";#N/A,#N/A,FALSE,"Yearly CAIDI";#N/A,#N/A,FALSE,"Monthly SAIDI";#N/A,#N/A,FALSE,"Yearly SAIDI";#N/A,#N/A,FALSE,"Monthly MAIFI";#N/A,#N/A,FALSE,"Yearly MAIFI";#N/A,#N/A,FALSE,"Monthly Cust &gt;=4 Int"}</definedName>
    <definedName name="ghjgjgfjf">{#N/A,#N/A,FALSE,"Monthly SAIFI";#N/A,#N/A,FALSE,"Yearly SAIFI";#N/A,#N/A,FALSE,"Monthly CAIDI";#N/A,#N/A,FALSE,"Yearly CAIDI";#N/A,#N/A,FALSE,"Monthly SAIDI";#N/A,#N/A,FALSE,"Yearly SAIDI";#N/A,#N/A,FALSE,"Monthly MAIFI";#N/A,#N/A,FALSE,"Yearly MAIFI";#N/A,#N/A,FALSE,"Monthly Cust &gt;=4 Int"}</definedName>
    <definedName name="gita">{#N/A,#N/A,FALSE,"O&amp;M by processes";#N/A,#N/A,FALSE,"Elec Act vs Bud";#N/A,#N/A,FALSE,"G&amp;A";#N/A,#N/A,FALSE,"BGS";#N/A,#N/A,FALSE,"Res Cost"}</definedName>
    <definedName name="gitah">{#N/A,#N/A,FALSE,"O&amp;M by processes";#N/A,#N/A,FALSE,"Elec Act vs Bud";#N/A,#N/A,FALSE,"G&amp;A";#N/A,#N/A,FALSE,"BGS";#N/A,#N/A,FALSE,"Res Cost"}</definedName>
    <definedName name="gnbnb">{#N/A,#N/A,FALSE,"Expenditures";#N/A,#N/A,FALSE,"Property Placed In-Service";#N/A,#N/A,FALSE,"Removals";#N/A,#N/A,FALSE,"Retirements";#N/A,#N/A,FALSE,"CWIP Balances";#N/A,#N/A,FALSE,"CWIP_Expend_Ratios";#N/A,#N/A,FALSE,"CWIP_Yr_End"}</definedName>
    <definedName name="gnhhn">{"CM Dollars",#N/A,FALSE,"Rec Dollars";"YTD Dollars",#N/A,FALSE,"Rec Dollars";"CM Rec Stats",#N/A,FALSE,"Rec Dollars";"YTD Rec Stats",#N/A,FALSE,"Rec Dollars"}</definedName>
    <definedName name="gthn">{#N/A,#N/A,FALSE,"Expenditures";#N/A,#N/A,FALSE,"Property Placed In-Service";#N/A,#N/A,FALSE,"CWIP Balances"}</definedName>
    <definedName name="h">{#N/A,#N/A,FALSE,"Monthly SAIFI";#N/A,#N/A,FALSE,"Yearly SAIFI";#N/A,#N/A,FALSE,"Monthly CAIDI";#N/A,#N/A,FALSE,"Yearly CAIDI";#N/A,#N/A,FALSE,"Monthly SAIDI";#N/A,#N/A,FALSE,"Yearly SAIDI";#N/A,#N/A,FALSE,"Monthly MAIFI";#N/A,#N/A,FALSE,"Yearly MAIFI";#N/A,#N/A,FALSE,"Monthly Cust &gt;=4 Int"}</definedName>
    <definedName name="hbhnbb">{"CM Dollars",#N/A,FALSE,"Rec Dollars";"YTD Dollars",#N/A,FALSE,"Rec Dollars";"CM Rec Stats",#N/A,FALSE,"Rec Dollars";"YTD Rec Stats",#N/A,FALSE,"Rec Dollars"}</definedName>
    <definedName name="hbnnn">{#N/A,#N/A,FALSE,"schA"}</definedName>
    <definedName name="hh">{#N/A,#N/A,FALSE,"Monthly SAIFI";#N/A,#N/A,FALSE,"Yearly SAIFI";#N/A,#N/A,FALSE,"Monthly CAIDI";#N/A,#N/A,FALSE,"Yearly CAIDI";#N/A,#N/A,FALSE,"Monthly SAIDI";#N/A,#N/A,FALSE,"Yearly SAIDI";#N/A,#N/A,FALSE,"Monthly MAIFI";#N/A,#N/A,FALSE,"Yearly MAIFI";#N/A,#N/A,FALSE,"Monthly Cust &gt;=4 Int"}</definedName>
    <definedName name="hhgv">{#N/A,#N/A,FALSE,"Expenditures";#N/A,#N/A,FALSE,"Property Placed In-Service";#N/A,#N/A,FALSE,"Removals";#N/A,#N/A,FALSE,"Retirements";#N/A,#N/A,FALSE,"CWIP Balances";#N/A,#N/A,FALSE,"CWIP_Expend_Ratios";#N/A,#N/A,FALSE,"CWIP_Yr_End"}</definedName>
    <definedName name="hhhnnn">{#N/A,#N/A,FALSE,"Aging Summary";#N/A,#N/A,FALSE,"Ratio Analysis";#N/A,#N/A,FALSE,"Test 120 Day Accts";#N/A,#N/A,FALSE,"Tickmarks"}</definedName>
    <definedName name="hhj">{#N/A,#N/A,FALSE,"schA"}</definedName>
    <definedName name="hhjjj">{#N/A,#N/A,FALSE,"Expenditures";#N/A,#N/A,FALSE,"Property Placed In-Service";#N/A,#N/A,FALSE,"Removals";#N/A,#N/A,FALSE,"Retirements";#N/A,#N/A,FALSE,"CWIP Balances";#N/A,#N/A,FALSE,"CWIP_Expend_Ratios";#N/A,#N/A,FALSE,"CWIP_Yr_End"}</definedName>
    <definedName name="hhjn">{#N/A,#N/A,FALSE,"Expenditures";#N/A,#N/A,FALSE,"Property Placed In-Service";#N/A,#N/A,FALSE,"CWIP Balances"}</definedName>
    <definedName name="hhn">{#N/A,#N/A,TRUE,"TOTALS";#N/A,#N/A,TRUE,"BULK POWER";#N/A,#N/A,TRUE,"SUSQUEHANNA REGION";#N/A,#N/A,TRUE,"NE REGION - SCRANTON AREA";#N/A,#N/A,TRUE,"NE REGION - HONESDALE AREA";#N/A,#N/A,TRUE,"NE REGION - HAZ_WB AREA";#N/A,#N/A,TRUE,"LEHIGH REGION";#N/A,#N/A,TRUE,"HARRISBURG REGION";#N/A,#N/A,TRUE,"LANCASTER REGION";#N/A,#N/A,TRUE,"REGIONAL POOL ITEMS";#N/A,#N/A,TRUE,"AREA POOLS ITEMS";#N/A,#N/A,TRUE,"AREA SUPPLY BLANKET ITEMS";#N/A,#N/A,TRUE,"SCADA BUDGET ITEMS"}</definedName>
    <definedName name="hjfjghjgfjgj">{#N/A,#N/A,FALSE,"Monthly SAIFI";#N/A,#N/A,FALSE,"Yearly SAIFI";#N/A,#N/A,FALSE,"Monthly CAIDI";#N/A,#N/A,FALSE,"Yearly CAIDI";#N/A,#N/A,FALSE,"Monthly SAIDI";#N/A,#N/A,FALSE,"Yearly SAIDI";#N/A,#N/A,FALSE,"Monthly MAIFI";#N/A,#N/A,FALSE,"Yearly MAIFI";#N/A,#N/A,FALSE,"Monthly Cust &gt;=4 Int"}</definedName>
    <definedName name="hjghjgf">{#N/A,#N/A,FALSE,"Monthly SAIFI";#N/A,#N/A,FALSE,"Yearly SAIFI";#N/A,#N/A,FALSE,"Monthly CAIDI";#N/A,#N/A,FALSE,"Yearly CAIDI";#N/A,#N/A,FALSE,"Monthly SAIDI";#N/A,#N/A,FALSE,"Yearly SAIDI";#N/A,#N/A,FALSE,"Monthly MAIFI";#N/A,#N/A,FALSE,"Yearly MAIFI";#N/A,#N/A,FALSE,"Monthly Cust &gt;=4 Int"}</definedName>
    <definedName name="hjjj">{#N/A,#N/A,FALSE,"Expenditures";#N/A,#N/A,FALSE,"Property Placed In-Service";#N/A,#N/A,FALSE,"Removals";#N/A,#N/A,FALSE,"Retirements";#N/A,#N/A,FALSE,"CWIP Balances";#N/A,#N/A,FALSE,"CWIP_Expend_Ratios";#N/A,#N/A,FALSE,"CWIP_Yr_End"}</definedName>
    <definedName name="hjjmn">{#N/A,#N/A,FALSE,"Month";#N/A,#N/A,FALSE,"Period";#N/A,#N/A,FALSE,"12 Month";#N/A,#N/A,FALSE,"Quarter"}</definedName>
    <definedName name="hjkklll">{#N/A,#N/A,FALSE,"Sheet1"}</definedName>
    <definedName name="hjmnmnn">{#N/A,#N/A,FALSE,"Aging Summary";#N/A,#N/A,FALSE,"Ratio Analysis";#N/A,#N/A,FALSE,"Test 120 Day Accts";#N/A,#N/A,FALSE,"Tickmarks"}</definedName>
    <definedName name="hnm">{#N/A,#N/A,FALSE,"schA"}</definedName>
    <definedName name="hnn">{#N/A,#N/A,FALSE,"Month";#N/A,#N/A,FALSE,"Period";#N/A,#N/A,FALSE,"12 Month";#N/A,#N/A,FALSE,"Quarter"}</definedName>
    <definedName name="hnnh">{#N/A,#N/A,FALSE,"Expenditures";#N/A,#N/A,FALSE,"Property Placed In-Service";#N/A,#N/A,FALSE,"Removals";#N/A,#N/A,FALSE,"Retirements";#N/A,#N/A,FALSE,"CWIP Balances";#N/A,#N/A,FALSE,"CWIP_Expend_Ratios";#N/A,#N/A,FALSE,"CWIP_Yr_End";#N/A,#N/A,FALSE,"Nuc_Fuel";#N/A,#N/A,FALSE,"New_Gen";#N/A,#N/A,FALSE,"New_Trans";#N/A,#N/A,FALSE,"DSM";#N/A,#N/A,FALSE,"Factors"}</definedName>
    <definedName name="hnnn">{"rates",#N/A,FALSE,"COSSUM"}</definedName>
    <definedName name="HTML_CodePage">1252</definedName>
    <definedName name="HTML_Control">{"'Metretek HTML'!$A$7:$W$42"}</definedName>
    <definedName name="HTML_Description">"volumes shown are sendout = sales + line loss (KDths - wet)"</definedName>
    <definedName name="HTML_Email">""</definedName>
    <definedName name="HTML_Header">"Firm &amp; Interruptible Delivery Service &amp; Bundled Sales"</definedName>
    <definedName name="HTML_LastUpdate">"1/18/01"</definedName>
    <definedName name="HTML_LineAfter">FALSE</definedName>
    <definedName name="HTML_LineBefore">FALSE</definedName>
    <definedName name="HTML_Name">"Dispatch Operations  --  7-4371"</definedName>
    <definedName name="HTML_OBDlg2">TRUE</definedName>
    <definedName name="HTML_OBDlg4">TRUE</definedName>
    <definedName name="HTML_OS">0</definedName>
    <definedName name="HTML_PathFile">"I:\COMMON\DISPATCH\Daily Reports\HTML files FY 2000\metretekDec00.htm"</definedName>
    <definedName name="HTML_Title">"Metretek Readings - December 2000"</definedName>
    <definedName name="hyhnnj">{#N/A,#N/A,FALSE,"Expenditures";#N/A,#N/A,FALSE,"Property Placed In-Service";#N/A,#N/A,FALSE,"Removals";#N/A,#N/A,FALSE,"Retirements";#N/A,#N/A,FALSE,"CWIP Balances";#N/A,#N/A,FALSE,"CWIP_Expend_Ratios";#N/A,#N/A,FALSE,"CWIP_Yr_End";#N/A,#N/A,FALSE,"Nuc_Fuel";#N/A,#N/A,FALSE,"New_Gen";#N/A,#N/A,FALSE,"New_Trans";#N/A,#N/A,FALSE,"DSM";#N/A,#N/A,FALSE,"Factors"}</definedName>
    <definedName name="hyyujj">{#N/A,#N/A,FALSE,"schA"}</definedName>
    <definedName name="IQ_ACCOUNT_CHANGE">"c1449"</definedName>
    <definedName name="IQ_ACCOUNTS_PAY">"c1343"</definedName>
    <definedName name="IQ_ACCR_INT_PAY">"c1"</definedName>
    <definedName name="IQ_ACCR_INT_PAY_CF">"c2"</definedName>
    <definedName name="IQ_ACCR_INT_RECEIV">"c3"</definedName>
    <definedName name="IQ_ACCR_INT_RECEIV_CF">"c4"</definedName>
    <definedName name="IQ_ACCRUED_EXP">"c1341"</definedName>
    <definedName name="IQ_ACCT_RECV_10YR_ANN_GROWTH">"c1924"</definedName>
    <definedName name="IQ_ACCT_RECV_1YR_ANN_GROWTH">"c1919"</definedName>
    <definedName name="IQ_ACCT_RECV_2YR_ANN_GROWTH">"c1920"</definedName>
    <definedName name="IQ_ACCT_RECV_3YR_ANN_GROWTH">"c1921"</definedName>
    <definedName name="IQ_ACCT_RECV_5YR_ANN_GROWTH">"c1922"</definedName>
    <definedName name="IQ_ACCT_RECV_7YR_ANN_GROWTH">"c1923"</definedName>
    <definedName name="IQ_ACCUM_DEP">"c1340"</definedName>
    <definedName name="IQ_ACCUMULATED_PENSION_OBLIGATION">"c2244"</definedName>
    <definedName name="IQ_ACCUMULATED_PENSION_OBLIGATION_DOMESTIC">"c2657"</definedName>
    <definedName name="IQ_ACCUMULATED_PENSION_OBLIGATION_FOREIGN">"c2665"</definedName>
    <definedName name="IQ_ACQ_COST_SUB">"c2125"</definedName>
    <definedName name="IQ_ACQ_COSTS_CAPITALIZED">"c5"</definedName>
    <definedName name="IQ_ACQUIRE_REAL_ESTATE_CF">"c6"</definedName>
    <definedName name="IQ_ACQUISITION_RE_ASSETS">"c1628"</definedName>
    <definedName name="IQ_AD">"c7"</definedName>
    <definedName name="IQ_ADD_PAID_IN">"c1344"</definedName>
    <definedName name="IQ_ADDIN">"XLL"</definedName>
    <definedName name="IQ_ADJ_AVG_BANK_ASSETS">"c2671"</definedName>
    <definedName name="IQ_ADMIN_RATIO">"c2784"</definedName>
    <definedName name="IQ_ADVERTISING">"c2246"</definedName>
    <definedName name="IQ_ADVERTISING_MARKETING">"c1566"</definedName>
    <definedName name="IQ_AE">"c8"</definedName>
    <definedName name="IQ_AE_BNK">"c9"</definedName>
    <definedName name="IQ_AE_BR">"c10"</definedName>
    <definedName name="IQ_AE_FIN">"c11"</definedName>
    <definedName name="IQ_AE_INS">"c12"</definedName>
    <definedName name="IQ_AE_REIT">"c13"</definedName>
    <definedName name="IQ_AE_UTI">"c14"</definedName>
    <definedName name="IQ_AH_EARNED">"c2744"</definedName>
    <definedName name="IQ_AH_POLICY_BENEFITS_EXP">"c2789"</definedName>
    <definedName name="IQ_AIR_AIRPLANES_NOT_IN_SERVICE">"c2842"</definedName>
    <definedName name="IQ_AIR_AIRPLANES_SUBLEASED">"c2841"</definedName>
    <definedName name="IQ_AIR_ASK">"c2813"</definedName>
    <definedName name="IQ_AIR_ASK_INCREASE">"c2826"</definedName>
    <definedName name="IQ_AIR_ASM">"c2812"</definedName>
    <definedName name="IQ_AIR_ASM_INCREASE">"c2825"</definedName>
    <definedName name="IQ_AIR_AVG_AGE">"c2843"</definedName>
    <definedName name="IQ_AIR_BREAK_EVEN_FACTOR">"c2822"</definedName>
    <definedName name="IQ_AIR_CAPITAL_LEASE">"c2833"</definedName>
    <definedName name="IQ_AIR_COMPLETION_FACTOR">"c2824"</definedName>
    <definedName name="IQ_AIR_ENPLANED_PSGRS">"c2809"</definedName>
    <definedName name="IQ_AIR_FUEL_CONSUMED">"c2806"</definedName>
    <definedName name="IQ_AIR_FUEL_CONSUMED_L">"c2807"</definedName>
    <definedName name="IQ_AIR_FUEL_COST">"c2803"</definedName>
    <definedName name="IQ_AIR_FUEL_COST_L">"c2804"</definedName>
    <definedName name="IQ_AIR_FUEL_EXP">"c2802"</definedName>
    <definedName name="IQ_AIR_FUEL_EXP_PERCENT">"c2805"</definedName>
    <definedName name="IQ_AIR_LEASED">"c2835"</definedName>
    <definedName name="IQ_AIR_LOAD_FACTOR">"c2823"</definedName>
    <definedName name="IQ_AIR_NEW_AIRPLANES">"c2839"</definedName>
    <definedName name="IQ_AIR_OPER_EXP_ASK">"c2821"</definedName>
    <definedName name="IQ_AIR_OPER_EXP_ASM">"c2820"</definedName>
    <definedName name="IQ_AIR_OPER_LEASE">"c2834"</definedName>
    <definedName name="IQ_AIR_OPER_REV_YIELD_ASK">"c2819"</definedName>
    <definedName name="IQ_AIR_OPER_REV_YIELD_ASM">"c2818"</definedName>
    <definedName name="IQ_AIR_OPTIONS">"c2837"</definedName>
    <definedName name="IQ_AIR_ORDERS">"c2836"</definedName>
    <definedName name="IQ_AIR_OWNED">"c2832"</definedName>
    <definedName name="IQ_AIR_PSGR_REV_YIELD_ASK">"c2817"</definedName>
    <definedName name="IQ_AIR_PSGR_REV_YIELD_ASM">"c2816"</definedName>
    <definedName name="IQ_AIR_PSGR_REV_YIELD_RPK">"c2815"</definedName>
    <definedName name="IQ_AIR_PSGR_REV_YIELD_RPM">"c2814"</definedName>
    <definedName name="IQ_AIR_PURCHASE_RIGHTS">"c2838"</definedName>
    <definedName name="IQ_AIR_RETIRED_AIRPLANES">"c2840"</definedName>
    <definedName name="IQ_AIR_REV_PSGRS_CARRIED">"c2808"</definedName>
    <definedName name="IQ_AIR_REV_SCHEDULED_SERVICE">"c2830"</definedName>
    <definedName name="IQ_AIR_RPK">"c2811"</definedName>
    <definedName name="IQ_AIR_RPM">"c2810"</definedName>
    <definedName name="IQ_AIR_STAGE_LENGTH">"c2828"</definedName>
    <definedName name="IQ_AIR_STAGE_LENGTH_KM">"c2829"</definedName>
    <definedName name="IQ_AIR_TOTAL">"c2831"</definedName>
    <definedName name="IQ_AIR_UTILIZATION">"c2827"</definedName>
    <definedName name="IQ_ALLOW_BORROW_CONST">"c15"</definedName>
    <definedName name="IQ_ALLOW_CONST">"c1342"</definedName>
    <definedName name="IQ_ALLOW_DOUBT_ACCT">"c2092"</definedName>
    <definedName name="IQ_ALLOW_EQUITY_CONST">"c16"</definedName>
    <definedName name="IQ_ALLOW_LL">"c17"</definedName>
    <definedName name="IQ_ALLOWANCE_10YR_ANN_GROWTH">"c18"</definedName>
    <definedName name="IQ_ALLOWANCE_1YR_ANN_GROWTH">"c19"</definedName>
    <definedName name="IQ_ALLOWANCE_2YR_ANN_GROWTH">"c20"</definedName>
    <definedName name="IQ_ALLOWANCE_3YR_ANN_GROWTH">"c21"</definedName>
    <definedName name="IQ_ALLOWANCE_5YR_ANN_GROWTH">"c22"</definedName>
    <definedName name="IQ_ALLOWANCE_7YR_ANN_GROWTH">"c23"</definedName>
    <definedName name="IQ_ALLOWANCE_CHARGE_OFFS">"c24"</definedName>
    <definedName name="IQ_ALLOWANCE_NON_PERF_LOANS">"c25"</definedName>
    <definedName name="IQ_ALLOWANCE_TOTAL_LOANS">"c26"</definedName>
    <definedName name="IQ_AMORTIZATION">"c1591"</definedName>
    <definedName name="IQ_AMT_OUT">"c2145"</definedName>
    <definedName name="IQ_ANNU_DISTRIBUTION_UNIT">"c3004"</definedName>
    <definedName name="IQ_ANNUALIZED_DIVIDEND">"c1579"</definedName>
    <definedName name="IQ_ANNUITY_LIAB">"c27"</definedName>
    <definedName name="IQ_ANNUITY_PAY">"c28"</definedName>
    <definedName name="IQ_ANNUITY_POLICY_EXP">"c29"</definedName>
    <definedName name="IQ_ANNUITY_REC">"c30"</definedName>
    <definedName name="IQ_ANNUITY_REV">"c31"</definedName>
    <definedName name="IQ_AP">"c32"</definedName>
    <definedName name="IQ_AP_BNK">"c33"</definedName>
    <definedName name="IQ_AP_BR">"c34"</definedName>
    <definedName name="IQ_AP_FIN">"c35"</definedName>
    <definedName name="IQ_AP_INS">"c36"</definedName>
    <definedName name="IQ_AP_REIT">"c37"</definedName>
    <definedName name="IQ_AP_UTI">"c38"</definedName>
    <definedName name="IQ_APIC">"c39"</definedName>
    <definedName name="IQ_AR">"c40"</definedName>
    <definedName name="IQ_AR_BR">"c41"</definedName>
    <definedName name="IQ_AR_LT">"c42"</definedName>
    <definedName name="IQ_AR_REIT">"c43"</definedName>
    <definedName name="IQ_AR_TURNS">"c44"</definedName>
    <definedName name="IQ_AR_UTI">"c45"</definedName>
    <definedName name="IQ_ARPU">"c2126"</definedName>
    <definedName name="IQ_ASSET_MGMT_FEE">"c46"</definedName>
    <definedName name="IQ_ASSET_TURNS">"c47"</definedName>
    <definedName name="IQ_ASSET_WRITEDOWN">"c48"</definedName>
    <definedName name="IQ_ASSET_WRITEDOWN_BNK">"c49"</definedName>
    <definedName name="IQ_ASSET_WRITEDOWN_BR">"c50"</definedName>
    <definedName name="IQ_ASSET_WRITEDOWN_CF">"c51"</definedName>
    <definedName name="IQ_ASSET_WRITEDOWN_CF_BNK">"c52"</definedName>
    <definedName name="IQ_ASSET_WRITEDOWN_CF_BR">"c53"</definedName>
    <definedName name="IQ_ASSET_WRITEDOWN_CF_FIN">"c54"</definedName>
    <definedName name="IQ_ASSET_WRITEDOWN_CF_INS">"c55"</definedName>
    <definedName name="IQ_ASSET_WRITEDOWN_CF_REIT">"c56"</definedName>
    <definedName name="IQ_ASSET_WRITEDOWN_CF_UTI">"c57"</definedName>
    <definedName name="IQ_ASSET_WRITEDOWN_FIN">"c58"</definedName>
    <definedName name="IQ_ASSET_WRITEDOWN_INS">"c59"</definedName>
    <definedName name="IQ_ASSET_WRITEDOWN_REIT">"c60"</definedName>
    <definedName name="IQ_ASSET_WRITEDOWN_UTI">"c61"</definedName>
    <definedName name="IQ_ASSETS_CAP_LEASE_DEPR">"c2068"</definedName>
    <definedName name="IQ_ASSETS_CAP_LEASE_GROSS">"c2069"</definedName>
    <definedName name="IQ_ASSETS_OPER_LEASE_DEPR">"c2070"</definedName>
    <definedName name="IQ_ASSETS_OPER_LEASE_GROSS">"c2071"</definedName>
    <definedName name="IQ_ASSUMED_AH_EARNED">"c2741"</definedName>
    <definedName name="IQ_ASSUMED_EARNED">"c2731"</definedName>
    <definedName name="IQ_ASSUMED_LIFE_EARNED">"c2736"</definedName>
    <definedName name="IQ_ASSUMED_LIFE_IN_FORCE">"c2766"</definedName>
    <definedName name="IQ_ASSUMED_PC_EARNED">"c2746"</definedName>
    <definedName name="IQ_ASSUMED_WRITTEN">"c2725"</definedName>
    <definedName name="IQ_AUDITOR_NAME">"c1539"</definedName>
    <definedName name="IQ_AUDITOR_OPINION">"c1540"</definedName>
    <definedName name="IQ_AUTO_WRITTEN">"c62"</definedName>
    <definedName name="IQ_AVG_BANK_ASSETS">"c2072"</definedName>
    <definedName name="IQ_AVG_BANK_LOANS">"c2073"</definedName>
    <definedName name="IQ_AVG_BROKER_REC">"c63"</definedName>
    <definedName name="IQ_AVG_BROKER_REC_NO">"c64"</definedName>
    <definedName name="IQ_AVG_BROKER_REC_NO_REUT">"c5315"</definedName>
    <definedName name="IQ_AVG_BROKER_REC_REUT">"c3630"</definedName>
    <definedName name="IQ_AVG_DAILY_VOL">"c65"</definedName>
    <definedName name="IQ_AVG_INDUSTRY_REC">"c4455"</definedName>
    <definedName name="IQ_AVG_INT_BEAR_LIAB">"c66"</definedName>
    <definedName name="IQ_AVG_INT_BEAR_LIAB_10YR_ANN_GROWTH">"c67"</definedName>
    <definedName name="IQ_AVG_INT_BEAR_LIAB_1YR_ANN_GROWTH">"c68"</definedName>
    <definedName name="IQ_AVG_INT_BEAR_LIAB_2YR_ANN_GROWTH">"c69"</definedName>
    <definedName name="IQ_AVG_INT_BEAR_LIAB_3YR_ANN_GROWTH">"c70"</definedName>
    <definedName name="IQ_AVG_INT_BEAR_LIAB_5YR_ANN_GROWTH">"c71"</definedName>
    <definedName name="IQ_AVG_INT_BEAR_LIAB_7YR_ANN_GROWTH">"c72"</definedName>
    <definedName name="IQ_AVG_INT_EARN_ASSETS">"c73"</definedName>
    <definedName name="IQ_AVG_INT_EARN_ASSETS_10YR_ANN_GROWTH">"c74"</definedName>
    <definedName name="IQ_AVG_INT_EARN_ASSETS_1YR_ANN_GROWTH">"c75"</definedName>
    <definedName name="IQ_AVG_INT_EARN_ASSETS_2YR_ANN_GROWTH">"c76"</definedName>
    <definedName name="IQ_AVG_INT_EARN_ASSETS_3YR_ANN_GROWTH">"c77"</definedName>
    <definedName name="IQ_AVG_INT_EARN_ASSETS_5YR_ANN_GROWTH">"c78"</definedName>
    <definedName name="IQ_AVG_INT_EARN_ASSETS_7YR_ANN_GROWTH">"c79"</definedName>
    <definedName name="IQ_AVG_MKTCAP">"c80"</definedName>
    <definedName name="IQ_AVG_PRICE">"c81"</definedName>
    <definedName name="IQ_AVG_PRICE_TARGET">"c82"</definedName>
    <definedName name="IQ_AVG_SHAREOUTSTANDING">"c83"</definedName>
    <definedName name="IQ_AVG_TEV">"c84"</definedName>
    <definedName name="IQ_AVG_VOLUME">"c1346"</definedName>
    <definedName name="IQ_BALANCE_GOODS_APR_FC_UNUSED_UNUSED_UNUSED">"c8353"</definedName>
    <definedName name="IQ_BALANCE_GOODS_APR_UNUSED_UNUSED_UNUSED">"c7473"</definedName>
    <definedName name="IQ_BALANCE_GOODS_FC_UNUSED_UNUSED_UNUSED">"c7693"</definedName>
    <definedName name="IQ_BALANCE_GOODS_POP_FC_UNUSED_UNUSED_UNUSED">"c7913"</definedName>
    <definedName name="IQ_BALANCE_GOODS_POP_UNUSED_UNUSED_UNUSED">"c7033"</definedName>
    <definedName name="IQ_BALANCE_GOODS_UNUSED_UNUSED_UNUSED">"c6813"</definedName>
    <definedName name="IQ_BALANCE_GOODS_YOY_FC_UNUSED_UNUSED_UNUSED">"c8133"</definedName>
    <definedName name="IQ_BALANCE_GOODS_YOY_UNUSED_UNUSED_UNUSED">"c7253"</definedName>
    <definedName name="IQ_BALANCE_SERV_APR_FC_UNUSED_UNUSED_UNUSED">"c8355"</definedName>
    <definedName name="IQ_BALANCE_SERV_APR_UNUSED_UNUSED_UNUSED">"c7475"</definedName>
    <definedName name="IQ_BALANCE_SERV_FC_UNUSED_UNUSED_UNUSED">"c7695"</definedName>
    <definedName name="IQ_BALANCE_SERV_POP_FC_UNUSED_UNUSED_UNUSED">"c7915"</definedName>
    <definedName name="IQ_BALANCE_SERV_POP_UNUSED_UNUSED_UNUSED">"c7035"</definedName>
    <definedName name="IQ_BALANCE_SERV_UNUSED_UNUSED_UNUSED">"c6815"</definedName>
    <definedName name="IQ_BALANCE_SERV_YOY_FC_UNUSED_UNUSED_UNUSED">"c8135"</definedName>
    <definedName name="IQ_BALANCE_SERV_YOY_UNUSED_UNUSED_UNUSED">"c7255"</definedName>
    <definedName name="IQ_BALANCE_TRADE_APR_FC_UNUSED_UNUSED_UNUSED">"c8357"</definedName>
    <definedName name="IQ_BALANCE_TRADE_APR_UNUSED_UNUSED_UNUSED">"c7477"</definedName>
    <definedName name="IQ_BALANCE_TRADE_FC_UNUSED_UNUSED_UNUSED">"c7697"</definedName>
    <definedName name="IQ_BALANCE_TRADE_POP_FC_UNUSED_UNUSED_UNUSED">"c7917"</definedName>
    <definedName name="IQ_BALANCE_TRADE_POP_UNUSED_UNUSED_UNUSED">"c7037"</definedName>
    <definedName name="IQ_BALANCE_TRADE_UNUSED_UNUSED_UNUSED">"c6817"</definedName>
    <definedName name="IQ_BALANCE_TRADE_YOY_FC_UNUSED_UNUSED_UNUSED">"c8137"</definedName>
    <definedName name="IQ_BALANCE_TRADE_YOY_UNUSED_UNUSED_UNUSED">"c7257"</definedName>
    <definedName name="IQ_BANK_DEBT">"c2544"</definedName>
    <definedName name="IQ_BANK_DEBT_PCT">"c2545"</definedName>
    <definedName name="IQ_BASIC_EPS_EXCL">"c85"</definedName>
    <definedName name="IQ_BASIC_EPS_INCL">"c86"</definedName>
    <definedName name="IQ_BASIC_NORMAL_EPS">"c1592"</definedName>
    <definedName name="IQ_BASIC_WEIGHT">"c87"</definedName>
    <definedName name="IQ_BENCHMARK_SECURITY">"c2154"</definedName>
    <definedName name="IQ_BENCHMARK_SPRD">"c2153"</definedName>
    <definedName name="IQ_BETA">"c2133"</definedName>
    <definedName name="IQ_BETA_1YR">"c1966"</definedName>
    <definedName name="IQ_BETA_1YR_RSQ">"c2132"</definedName>
    <definedName name="IQ_BETA_2YR">"c1965"</definedName>
    <definedName name="IQ_BETA_2YR_RSQ">"c2131"</definedName>
    <definedName name="IQ_BETA_5YR">"c88"</definedName>
    <definedName name="IQ_BETA_5YR_RSQ">"c2130"</definedName>
    <definedName name="IQ_BIG_INT_BEAR_CD">"c89"</definedName>
    <definedName name="IQ_BOARD_MEMBER">"c96"</definedName>
    <definedName name="IQ_BOARD_MEMBER_BACKGROUND">"c2101"</definedName>
    <definedName name="IQ_BOARD_MEMBER_TITLE">"c97"</definedName>
    <definedName name="IQ_BOND_COUPON">"c2183"</definedName>
    <definedName name="IQ_BOND_COUPON_TYPE">"c2184"</definedName>
    <definedName name="IQ_BOND_PRICE">"c2162"</definedName>
    <definedName name="IQ_BONDRATING_FITCH">"IQ_BONDRATING_FITCH"</definedName>
    <definedName name="IQ_BONDRATING_SP">"IQ_BONDRATING_SP"</definedName>
    <definedName name="IQ_BOOK_VALUE">"IQ_BOOK_VALUE"</definedName>
    <definedName name="IQ_BROK_COMISSION">"c98"</definedName>
    <definedName name="IQ_BROK_COMMISSION">"c3514"</definedName>
    <definedName name="IQ_BUDGET_BALANCE_APR_FC_UNUSED_UNUSED_UNUSED">"c8359"</definedName>
    <definedName name="IQ_BUDGET_BALANCE_APR_UNUSED_UNUSED_UNUSED">"c7479"</definedName>
    <definedName name="IQ_BUDGET_BALANCE_FC_UNUSED_UNUSED_UNUSED">"c7699"</definedName>
    <definedName name="IQ_BUDGET_BALANCE_POP_FC_UNUSED_UNUSED_UNUSED">"c7919"</definedName>
    <definedName name="IQ_BUDGET_BALANCE_POP_UNUSED_UNUSED_UNUSED">"c7039"</definedName>
    <definedName name="IQ_BUDGET_BALANCE_UNUSED_UNUSED_UNUSED">"c6819"</definedName>
    <definedName name="IQ_BUDGET_BALANCE_YOY_FC_UNUSED_UNUSED_UNUSED">"c8139"</definedName>
    <definedName name="IQ_BUDGET_BALANCE_YOY_UNUSED_UNUSED_UNUSED">"c7259"</definedName>
    <definedName name="IQ_BUDGET_RECEIPTS_APR_FC_UNUSED_UNUSED_UNUSED">"c8361"</definedName>
    <definedName name="IQ_BUDGET_RECEIPTS_APR_UNUSED_UNUSED_UNUSED">"c7481"</definedName>
    <definedName name="IQ_BUDGET_RECEIPTS_FC_UNUSED_UNUSED_UNUSED">"c7701"</definedName>
    <definedName name="IQ_BUDGET_RECEIPTS_POP_FC_UNUSED_UNUSED_UNUSED">"c7921"</definedName>
    <definedName name="IQ_BUDGET_RECEIPTS_POP_UNUSED_UNUSED_UNUSED">"c7041"</definedName>
    <definedName name="IQ_BUDGET_RECEIPTS_UNUSED_UNUSED_UNUSED">"c6821"</definedName>
    <definedName name="IQ_BUDGET_RECEIPTS_YOY_FC_UNUSED_UNUSED_UNUSED">"c8141"</definedName>
    <definedName name="IQ_BUDGET_RECEIPTS_YOY_UNUSED_UNUSED_UNUSED">"c7261"</definedName>
    <definedName name="IQ_BUILDINGS">"c99"</definedName>
    <definedName name="IQ_BUS_SEG_ASSETS">"c4067"</definedName>
    <definedName name="IQ_BUS_SEG_ASSETS_ABS">"c4089"</definedName>
    <definedName name="IQ_BUS_SEG_ASSETS_TOTAL">"c4112"</definedName>
    <definedName name="IQ_BUS_SEG_CAPEX">"c4079"</definedName>
    <definedName name="IQ_BUS_SEG_CAPEX_ABS">"c4101"</definedName>
    <definedName name="IQ_BUS_SEG_CAPEX_TOTAL">"c4116"</definedName>
    <definedName name="IQ_BUS_SEG_DA">"c4078"</definedName>
    <definedName name="IQ_BUS_SEG_DA_ABS">"c4100"</definedName>
    <definedName name="IQ_BUS_SEG_DA_TOTAL">"c4115"</definedName>
    <definedName name="IQ_BUS_SEG_EARNINGS_OP">"c4063"</definedName>
    <definedName name="IQ_BUS_SEG_EARNINGS_OP_ABS">"c4085"</definedName>
    <definedName name="IQ_BUS_SEG_EARNINGS_OP_TOTAL">"c4108"</definedName>
    <definedName name="IQ_BUS_SEG_EBT">"c4064"</definedName>
    <definedName name="IQ_BUS_SEG_EBT_ABS">"c4086"</definedName>
    <definedName name="IQ_BUS_SEG_EBT_TOTAL">"c4110"</definedName>
    <definedName name="IQ_BUS_SEG_GP">"c4066"</definedName>
    <definedName name="IQ_BUS_SEG_GP_ABS">"c4088"</definedName>
    <definedName name="IQ_BUS_SEG_GP_TOTAL">"c4109"</definedName>
    <definedName name="IQ_BUS_SEG_INC_TAX">"c4077"</definedName>
    <definedName name="IQ_BUS_SEG_INC_TAX_ABS">"c4099"</definedName>
    <definedName name="IQ_BUS_SEG_INC_TAX_TOTAL">"c4114"</definedName>
    <definedName name="IQ_BUS_SEG_INTEREST_EXP">"c4076"</definedName>
    <definedName name="IQ_BUS_SEG_INTEREST_EXP_ABS">"c4098"</definedName>
    <definedName name="IQ_BUS_SEG_INTEREST_EXP_TOTAL">"c4113"</definedName>
    <definedName name="IQ_BUS_SEG_NAME">"c5482"</definedName>
    <definedName name="IQ_BUS_SEG_NAME_ABS">"c5483"</definedName>
    <definedName name="IQ_BUS_SEG_NI">"c4065"</definedName>
    <definedName name="IQ_BUS_SEG_NI_ABS">"c4087"</definedName>
    <definedName name="IQ_BUS_SEG_NI_TOTAL">"c4111"</definedName>
    <definedName name="IQ_BUS_SEG_OPER_INC">"c4062"</definedName>
    <definedName name="IQ_BUS_SEG_OPER_INC_ABS">"c4084"</definedName>
    <definedName name="IQ_BUS_SEG_OPER_INC_TOTAL">"c4107"</definedName>
    <definedName name="IQ_BUS_SEG_REV">"c4068"</definedName>
    <definedName name="IQ_BUS_SEG_REV_ABS">"c4090"</definedName>
    <definedName name="IQ_BUS_SEG_REV_TOTAL">"c4106"</definedName>
    <definedName name="IQ_BUSINESS_DESCRIPTION">"c322"</definedName>
    <definedName name="IQ_BV_OVER_SHARES">"c1349"</definedName>
    <definedName name="IQ_BV_SHARE">"c100"</definedName>
    <definedName name="IQ_CABLE_ARPU">"c2869"</definedName>
    <definedName name="IQ_CABLE_ARPU_ANALOG">"c2864"</definedName>
    <definedName name="IQ_CABLE_ARPU_BASIC">"c2866"</definedName>
    <definedName name="IQ_CABLE_ARPU_BBAND">"c2867"</definedName>
    <definedName name="IQ_CABLE_ARPU_DIG">"c2865"</definedName>
    <definedName name="IQ_CABLE_ARPU_PHONE">"c2868"</definedName>
    <definedName name="IQ_CABLE_BASIC_PENETRATION">"c2850"</definedName>
    <definedName name="IQ_CABLE_BBAND_PENETRATION">"c2852"</definedName>
    <definedName name="IQ_CABLE_BBAND_PENETRATION_THP">"c2851"</definedName>
    <definedName name="IQ_CABLE_CHURN">"c2874"</definedName>
    <definedName name="IQ_CABLE_CHURN_BASIC">"c2871"</definedName>
    <definedName name="IQ_CABLE_CHURN_BBAND">"c2872"</definedName>
    <definedName name="IQ_CABLE_CHURN_DIG">"c2870"</definedName>
    <definedName name="IQ_CABLE_CHURN_PHONE">"c2873"</definedName>
    <definedName name="IQ_CABLE_HOMES_PER_MILE">"c2849"</definedName>
    <definedName name="IQ_CABLE_HP_BBAND">"c2845"</definedName>
    <definedName name="IQ_CABLE_HP_DIG">"c2844"</definedName>
    <definedName name="IQ_CABLE_HP_PHONE">"c2846"</definedName>
    <definedName name="IQ_CABLE_MILES_PASSED">"c2848"</definedName>
    <definedName name="IQ_CABLE_OTHER_REV">"c2882"</definedName>
    <definedName name="IQ_CABLE_PHONE_PENETRATION">"c2853"</definedName>
    <definedName name="IQ_CABLE_PROGRAMMING_COSTS">"c2884"</definedName>
    <definedName name="IQ_CABLE_REV_ADVERT">"c2880"</definedName>
    <definedName name="IQ_CABLE_REV_ANALOG">"c2875"</definedName>
    <definedName name="IQ_CABLE_REV_BASIC">"c2877"</definedName>
    <definedName name="IQ_CABLE_REV_BBAND">"c2878"</definedName>
    <definedName name="IQ_CABLE_REV_COMMERCIAL">"c2881"</definedName>
    <definedName name="IQ_CABLE_REV_DIG">"c2876"</definedName>
    <definedName name="IQ_CABLE_REV_PHONE">"c2879"</definedName>
    <definedName name="IQ_CABLE_RGU">"c2863"</definedName>
    <definedName name="IQ_CABLE_SUBS_ANALOG">"c2855"</definedName>
    <definedName name="IQ_CABLE_SUBS_BASIC">"c2857"</definedName>
    <definedName name="IQ_CABLE_SUBS_BBAND">"c2858"</definedName>
    <definedName name="IQ_CABLE_SUBS_BUNDLED">"c2861"</definedName>
    <definedName name="IQ_CABLE_SUBS_DIG">"c2856"</definedName>
    <definedName name="IQ_CABLE_SUBS_NON_VIDEO">"c2860"</definedName>
    <definedName name="IQ_CABLE_SUBS_PHONE">"c2859"</definedName>
    <definedName name="IQ_CABLE_SUBS_TOTAL">"c2862"</definedName>
    <definedName name="IQ_CABLE_THP">"c2847"</definedName>
    <definedName name="IQ_CABLE_TOTAL_PENETRATION">"c2854"</definedName>
    <definedName name="IQ_CABLE_TOTAL_REV">"c2883"</definedName>
    <definedName name="IQ_CAL_Q">"c101"</definedName>
    <definedName name="IQ_CAL_Y">"c102"</definedName>
    <definedName name="IQ_CALC_TYPE_BS">"c3086"</definedName>
    <definedName name="IQ_CALC_TYPE_CF">"c3085"</definedName>
    <definedName name="IQ_CALC_TYPE_IS">"c3084"</definedName>
    <definedName name="IQ_CALL_DATE_SCHEDULE">"c2481"</definedName>
    <definedName name="IQ_CALL_FEATURE">"c2197"</definedName>
    <definedName name="IQ_CALL_PRICE_SCHEDULE">"c2482"</definedName>
    <definedName name="IQ_CALLABLE">"c2196"</definedName>
    <definedName name="IQ_CAP_LOSS_CF_1YR">"c3474"</definedName>
    <definedName name="IQ_CAP_LOSS_CF_2YR">"c3475"</definedName>
    <definedName name="IQ_CAP_LOSS_CF_3YR">"c3476"</definedName>
    <definedName name="IQ_CAP_LOSS_CF_4YR">"c3477"</definedName>
    <definedName name="IQ_CAP_LOSS_CF_5YR">"c3478"</definedName>
    <definedName name="IQ_CAP_LOSS_CF_AFTER_FIVE">"c3479"</definedName>
    <definedName name="IQ_CAP_LOSS_CF_MAX_YEAR">"c3482"</definedName>
    <definedName name="IQ_CAP_LOSS_CF_NO_EXP">"c3480"</definedName>
    <definedName name="IQ_CAP_LOSS_CF_TOTAL">"c3481"</definedName>
    <definedName name="IQ_CAPEX">"c103"</definedName>
    <definedName name="IQ_CAPEX_10YR_ANN_GROWTH">"c104"</definedName>
    <definedName name="IQ_CAPEX_1YR_ANN_GROWTH">"c105"</definedName>
    <definedName name="IQ_CAPEX_2YR_ANN_GROWTH">"c106"</definedName>
    <definedName name="IQ_CAPEX_3YR_ANN_GROWTH">"c107"</definedName>
    <definedName name="IQ_CAPEX_5YR_ANN_GROWTH">"c108"</definedName>
    <definedName name="IQ_CAPEX_7YR_ANN_GROWTH">"c109"</definedName>
    <definedName name="IQ_CAPEX_BNK">"c110"</definedName>
    <definedName name="IQ_CAPEX_BR">"c111"</definedName>
    <definedName name="IQ_CAPEX_FIN">"c112"</definedName>
    <definedName name="IQ_CAPEX_INS">"c113"</definedName>
    <definedName name="IQ_CAPEX_UTI">"c114"</definedName>
    <definedName name="IQ_CAPITAL_LEASE">"c1350"</definedName>
    <definedName name="IQ_CAPITAL_LEASES">"c115"</definedName>
    <definedName name="IQ_CAPITAL_LEASES_TOTAL">"c3031"</definedName>
    <definedName name="IQ_CAPITAL_LEASES_TOTAL_PCT">"c2506"</definedName>
    <definedName name="IQ_CAPITALIZED_INTEREST">"c3460"</definedName>
    <definedName name="IQ_CAPITALIZED_INTEREST_BOP">"c3459"</definedName>
    <definedName name="IQ_CAPITALIZED_INTEREST_EOP">"c3464"</definedName>
    <definedName name="IQ_CAPITALIZED_INTEREST_EXP">"c3461"</definedName>
    <definedName name="IQ_CAPITALIZED_INTEREST_OTHER_ADJ">"c3463"</definedName>
    <definedName name="IQ_CAPITALIZED_INTEREST_WRITE_OFF">"c3462"</definedName>
    <definedName name="IQ_CASH">"c1458"</definedName>
    <definedName name="IQ_CASH_ACQUIRE_CF">"c116"</definedName>
    <definedName name="IQ_CASH_CONVERSION">"c117"</definedName>
    <definedName name="IQ_CASH_DUE_BANKS">"c1351"</definedName>
    <definedName name="IQ_CASH_EQUIV">"c118"</definedName>
    <definedName name="IQ_CASH_FINAN">"c119"</definedName>
    <definedName name="IQ_CASH_FLOW_ACT_OR_EST">"c4154"</definedName>
    <definedName name="IQ_CASH_INTEREST">"c120"</definedName>
    <definedName name="IQ_CASH_INVEST">"c121"</definedName>
    <definedName name="IQ_CASH_OPER">"c122"</definedName>
    <definedName name="IQ_CASH_OPER_ACT_OR_EST">"c4164"</definedName>
    <definedName name="IQ_CASH_SEGREG">"c123"</definedName>
    <definedName name="IQ_CASH_SHARE">"c1911"</definedName>
    <definedName name="IQ_CASH_ST">"c1355"</definedName>
    <definedName name="IQ_CASH_ST_INVEST">"c124"</definedName>
    <definedName name="IQ_CASH_TAXES">"c125"</definedName>
    <definedName name="IQ_CEDED_AH_EARNED">"c2743"</definedName>
    <definedName name="IQ_CEDED_CLAIM_EXP_INCUR">"c2756"</definedName>
    <definedName name="IQ_CEDED_CLAIM_EXP_PAID">"c2759"</definedName>
    <definedName name="IQ_CEDED_CLAIM_EXP_RES">"c2753"</definedName>
    <definedName name="IQ_CEDED_EARNED">"c2733"</definedName>
    <definedName name="IQ_CEDED_LIFE_EARNED">"c2738"</definedName>
    <definedName name="IQ_CEDED_LIFE_IN_FORCE">"c2768"</definedName>
    <definedName name="IQ_CEDED_PC_EARNED">"c2748"</definedName>
    <definedName name="IQ_CEDED_WRITTEN">"c2727"</definedName>
    <definedName name="IQ_CFO_10YR_ANN_GROWTH">"c126"</definedName>
    <definedName name="IQ_CFO_1YR_ANN_GROWTH">"c127"</definedName>
    <definedName name="IQ_CFO_2YR_ANN_GROWTH">"c128"</definedName>
    <definedName name="IQ_CFO_3YR_ANN_GROWTH">"c129"</definedName>
    <definedName name="IQ_CFO_5YR_ANN_GROWTH">"c130"</definedName>
    <definedName name="IQ_CFO_7YR_ANN_GROWTH">"c131"</definedName>
    <definedName name="IQ_CFO_CURRENT_LIAB">"c132"</definedName>
    <definedName name="IQ_CFPS_ACT_OR_EST">"c2217"</definedName>
    <definedName name="IQ_CFPS_EST">"c1667"</definedName>
    <definedName name="IQ_CFPS_HIGH_EST">"c1669"</definedName>
    <definedName name="IQ_CFPS_LOW_EST">"c1670"</definedName>
    <definedName name="IQ_CFPS_MEDIAN_EST">"c1668"</definedName>
    <definedName name="IQ_CFPS_NUM_EST">"c1671"</definedName>
    <definedName name="IQ_CFPS_STDDEV_EST">"c1672"</definedName>
    <definedName name="IQ_CH">110000</definedName>
    <definedName name="IQ_CHANGE_AP">"c133"</definedName>
    <definedName name="IQ_CHANGE_AP_BNK">"c134"</definedName>
    <definedName name="IQ_CHANGE_AP_BR">"c135"</definedName>
    <definedName name="IQ_CHANGE_AP_FIN">"c136"</definedName>
    <definedName name="IQ_CHANGE_AP_INS">"c137"</definedName>
    <definedName name="IQ_CHANGE_AP_REIT">"c138"</definedName>
    <definedName name="IQ_CHANGE_AP_UTI">"c139"</definedName>
    <definedName name="IQ_CHANGE_AR">"c140"</definedName>
    <definedName name="IQ_CHANGE_AR_BNK">"c141"</definedName>
    <definedName name="IQ_CHANGE_AR_BR">"c142"</definedName>
    <definedName name="IQ_CHANGE_AR_FIN">"c143"</definedName>
    <definedName name="IQ_CHANGE_AR_INS">"c144"</definedName>
    <definedName name="IQ_CHANGE_AR_REIT">"c145"</definedName>
    <definedName name="IQ_CHANGE_AR_UTI">"c146"</definedName>
    <definedName name="IQ_CHANGE_DEF_TAX">"c147"</definedName>
    <definedName name="IQ_CHANGE_DEPOSIT_ACCT">"c148"</definedName>
    <definedName name="IQ_CHANGE_INC_TAX">"c149"</definedName>
    <definedName name="IQ_CHANGE_INS_RES_LIAB">"c150"</definedName>
    <definedName name="IQ_CHANGE_INVENT_REAL_APR_FC_UNUSED_UNUSED_UNUSED">"c8500"</definedName>
    <definedName name="IQ_CHANGE_INVENT_REAL_APR_UNUSED_UNUSED_UNUSED">"c7620"</definedName>
    <definedName name="IQ_CHANGE_INVENT_REAL_FC_UNUSED_UNUSED_UNUSED">"c7840"</definedName>
    <definedName name="IQ_CHANGE_INVENT_REAL_POP_FC_UNUSED_UNUSED_UNUSED">"c8060"</definedName>
    <definedName name="IQ_CHANGE_INVENT_REAL_POP_UNUSED_UNUSED_UNUSED">"c7180"</definedName>
    <definedName name="IQ_CHANGE_INVENT_REAL_UNUSED_UNUSED_UNUSED">"c6960"</definedName>
    <definedName name="IQ_CHANGE_INVENT_REAL_YOY_FC_UNUSED_UNUSED_UNUSED">"c8280"</definedName>
    <definedName name="IQ_CHANGE_INVENT_REAL_YOY_UNUSED_UNUSED_UNUSED">"c7400"</definedName>
    <definedName name="IQ_CHANGE_INVENTORY">"c151"</definedName>
    <definedName name="IQ_CHANGE_NET_OPER_ASSETS">"c3592"</definedName>
    <definedName name="IQ_CHANGE_NET_WORKING_CAPITAL">"c1909"</definedName>
    <definedName name="IQ_CHANGE_OTHER_NET_OPER_ASSETS">"c3593"</definedName>
    <definedName name="IQ_CHANGE_OTHER_NET_OPER_ASSETS_BNK">"c3594"</definedName>
    <definedName name="IQ_CHANGE_OTHER_NET_OPER_ASSETS_BR">"c3595"</definedName>
    <definedName name="IQ_CHANGE_OTHER_NET_OPER_ASSETS_FIN">"c3596"</definedName>
    <definedName name="IQ_CHANGE_OTHER_NET_OPER_ASSETS_INS">"c3597"</definedName>
    <definedName name="IQ_CHANGE_OTHER_NET_OPER_ASSETS_REIT">"c3598"</definedName>
    <definedName name="IQ_CHANGE_OTHER_NET_OPER_ASSETS_UTI">"c3599"</definedName>
    <definedName name="IQ_CHANGE_OTHER_WORK_CAP">"c152"</definedName>
    <definedName name="IQ_CHANGE_OTHER_WORK_CAP_BNK">"c153"</definedName>
    <definedName name="IQ_CHANGE_OTHER_WORK_CAP_BR">"c154"</definedName>
    <definedName name="IQ_CHANGE_OTHER_WORK_CAP_FIN">"c155"</definedName>
    <definedName name="IQ_CHANGE_OTHER_WORK_CAP_INS">"c156"</definedName>
    <definedName name="IQ_CHANGE_OTHER_WORK_CAP_REIT">"c157"</definedName>
    <definedName name="IQ_CHANGE_OTHER_WORK_CAP_UTI">"c158"</definedName>
    <definedName name="IQ_CHANGE_TRADING_ASSETS">"c159"</definedName>
    <definedName name="IQ_CHANGE_UNEARN_REV">"c160"</definedName>
    <definedName name="IQ_CHANGE_WORK_CAP">"c161"</definedName>
    <definedName name="IQ_CHANGES_WORK_CAP">"c1357"</definedName>
    <definedName name="IQ_CHARGE_OFFS_GROSS">"c162"</definedName>
    <definedName name="IQ_CHARGE_OFFS_NET">"c163"</definedName>
    <definedName name="IQ_CHARGE_OFFS_RECOVERED">"c164"</definedName>
    <definedName name="IQ_CHARGE_OFFS_TOTAL_AVG_LOANS">"c165"</definedName>
    <definedName name="IQ_CITY">"c166"</definedName>
    <definedName name="IQ_CL_DUE_AFTER_FIVE">"c167"</definedName>
    <definedName name="IQ_CL_DUE_CY">"c168"</definedName>
    <definedName name="IQ_CL_DUE_CY1">"c169"</definedName>
    <definedName name="IQ_CL_DUE_CY2">"c170"</definedName>
    <definedName name="IQ_CL_DUE_CY3">"c171"</definedName>
    <definedName name="IQ_CL_DUE_CY4">"c172"</definedName>
    <definedName name="IQ_CL_DUE_NEXT_FIVE">"c173"</definedName>
    <definedName name="IQ_CL_OBLIGATION_IMMEDIATE">"c2253"</definedName>
    <definedName name="IQ_CLASSA_OPTIONS_BEG_OS">"c2679"</definedName>
    <definedName name="IQ_CLASSA_OPTIONS_CANCELLED">"c2682"</definedName>
    <definedName name="IQ_CLASSA_OPTIONS_END_OS">"c2683"</definedName>
    <definedName name="IQ_CLASSA_OPTIONS_EXERCISED">"c2681"</definedName>
    <definedName name="IQ_CLASSA_OPTIONS_GRANTED">"c2680"</definedName>
    <definedName name="IQ_CLASSA_OPTIONS_STRIKE_PRICE_OS">"c2684"</definedName>
    <definedName name="IQ_CLASSA_OUTSTANDING_BS_DATE">"c1971"</definedName>
    <definedName name="IQ_CLASSA_OUTSTANDING_FILING_DATE">"c1973"</definedName>
    <definedName name="IQ_CLASSA_STRIKE_PRICE_GRANTED">"c2685"</definedName>
    <definedName name="IQ_CLASSA_WARRANTS_BEG_OS">"c2705"</definedName>
    <definedName name="IQ_CLASSA_WARRANTS_CANCELLED">"c2708"</definedName>
    <definedName name="IQ_CLASSA_WARRANTS_END_OS">"c2709"</definedName>
    <definedName name="IQ_CLASSA_WARRANTS_EXERCISED">"c2707"</definedName>
    <definedName name="IQ_CLASSA_WARRANTS_ISSUED">"c2706"</definedName>
    <definedName name="IQ_CLASSA_WARRANTS_STRIKE_PRICE_ISSUED">"c2711"</definedName>
    <definedName name="IQ_CLASSA_WARRANTS_STRIKE_PRICE_OS">"c2710"</definedName>
    <definedName name="IQ_CLOSEPRICE">"c174"</definedName>
    <definedName name="IQ_CLOSEPRICE_ADJ">"c2115"</definedName>
    <definedName name="IQ_COGS">"c175"</definedName>
    <definedName name="IQ_COMBINED_RATIO">"c176"</definedName>
    <definedName name="IQ_COMMERCIAL_DOM">"c177"</definedName>
    <definedName name="IQ_COMMERCIAL_FIRE_WRITTEN">"c178"</definedName>
    <definedName name="IQ_COMMERCIAL_MORT">"c179"</definedName>
    <definedName name="IQ_COMMISS_FEES">"c180"</definedName>
    <definedName name="IQ_COMMISSION_DEF">"c181"</definedName>
    <definedName name="IQ_COMMON">"c182"</definedName>
    <definedName name="IQ_COMMON_APIC">"c183"</definedName>
    <definedName name="IQ_COMMON_APIC_BNK">"c184"</definedName>
    <definedName name="IQ_COMMON_APIC_BR">"c185"</definedName>
    <definedName name="IQ_COMMON_APIC_FIN">"c186"</definedName>
    <definedName name="IQ_COMMON_APIC_INS">"c187"</definedName>
    <definedName name="IQ_COMMON_APIC_REIT">"c188"</definedName>
    <definedName name="IQ_COMMON_APIC_UTI">"c189"</definedName>
    <definedName name="IQ_COMMON_DIV">"c3006"</definedName>
    <definedName name="IQ_COMMON_DIV_CF">"c190"</definedName>
    <definedName name="IQ_COMMON_EQUITY_10YR_ANN_GROWTH">"c191"</definedName>
    <definedName name="IQ_COMMON_EQUITY_1YR_ANN_GROWTH">"c192"</definedName>
    <definedName name="IQ_COMMON_EQUITY_2YR_ANN_GROWTH">"c193"</definedName>
    <definedName name="IQ_COMMON_EQUITY_3YR_ANN_GROWTH">"c194"</definedName>
    <definedName name="IQ_COMMON_EQUITY_5YR_ANN_GROWTH">"c195"</definedName>
    <definedName name="IQ_COMMON_EQUITY_7YR_ANN_GROWTH">"c196"</definedName>
    <definedName name="IQ_COMMON_ISSUED">"c197"</definedName>
    <definedName name="IQ_COMMON_ISSUED_BNK">"c198"</definedName>
    <definedName name="IQ_COMMON_ISSUED_BR">"c199"</definedName>
    <definedName name="IQ_COMMON_ISSUED_FIN">"c200"</definedName>
    <definedName name="IQ_COMMON_ISSUED_INS">"c201"</definedName>
    <definedName name="IQ_COMMON_ISSUED_REIT">"c202"</definedName>
    <definedName name="IQ_COMMON_ISSUED_UTI">"c203"</definedName>
    <definedName name="IQ_COMMON_PER_ADR">"c204"</definedName>
    <definedName name="IQ_COMMON_PREF_DIV_CF">"c205"</definedName>
    <definedName name="IQ_COMMON_REP">"c206"</definedName>
    <definedName name="IQ_COMMON_REP_BNK">"c207"</definedName>
    <definedName name="IQ_COMMON_REP_BR">"c208"</definedName>
    <definedName name="IQ_COMMON_REP_FIN">"c209"</definedName>
    <definedName name="IQ_COMMON_REP_INS">"c210"</definedName>
    <definedName name="IQ_COMMON_REP_REIT">"c211"</definedName>
    <definedName name="IQ_COMMON_REP_UTI">"c212"</definedName>
    <definedName name="IQ_COMMON_STOCK">"c1358"</definedName>
    <definedName name="IQ_COMP_BENEFITS">"c213"</definedName>
    <definedName name="IQ_COMPANY_ADDRESS">"c214"</definedName>
    <definedName name="IQ_COMPANY_ID">"c3513"</definedName>
    <definedName name="IQ_COMPANY_NAME">"c215"</definedName>
    <definedName name="IQ_COMPANY_NAME_LONG">"c1585"</definedName>
    <definedName name="IQ_COMPANY_PHONE">"c216"</definedName>
    <definedName name="IQ_COMPANY_STATUS">"c2097"</definedName>
    <definedName name="IQ_COMPANY_STREET1">"c217"</definedName>
    <definedName name="IQ_COMPANY_STREET2">"c218"</definedName>
    <definedName name="IQ_COMPANY_TICKER">"c219"</definedName>
    <definedName name="IQ_COMPANY_TYPE">"c2096"</definedName>
    <definedName name="IQ_COMPANY_WEBSITE">"c220"</definedName>
    <definedName name="IQ_COMPANY_ZIP">"c221"</definedName>
    <definedName name="IQ_CONSTRUCTION_LOANS">"c222"</definedName>
    <definedName name="IQ_CONSUMER_LOANS">"c223"</definedName>
    <definedName name="IQ_CONTRACTS_OTHER_COMMODITIES_EQUITIES._FDIC">"c6522"</definedName>
    <definedName name="IQ_CONV_DATE">"c2191"</definedName>
    <definedName name="IQ_CONV_EXP_DATE">"c3043"</definedName>
    <definedName name="IQ_CONV_PREMIUM">"c2195"</definedName>
    <definedName name="IQ_CONV_PRICE">"c2193"</definedName>
    <definedName name="IQ_CONV_RATE">"c2192"</definedName>
    <definedName name="IQ_CONV_RATIO">"c2192"</definedName>
    <definedName name="IQ_CONV_SECURITY">"c2189"</definedName>
    <definedName name="IQ_CONV_SECURITY_ISSUER">"c2190"</definedName>
    <definedName name="IQ_CONV_SECURITY_PRICE">"c2194"</definedName>
    <definedName name="IQ_CONVERT">"c2536"</definedName>
    <definedName name="IQ_CONVERT_PCT">"c2537"</definedName>
    <definedName name="IQ_CONVEXITY">"c2182"</definedName>
    <definedName name="IQ_CORP_GOODS_PRICE_INDEX_APR_FC_UNUSED_UNUSED_UNUSED">"c8381"</definedName>
    <definedName name="IQ_CORP_GOODS_PRICE_INDEX_APR_UNUSED_UNUSED_UNUSED">"c7501"</definedName>
    <definedName name="IQ_CORP_GOODS_PRICE_INDEX_FC_UNUSED_UNUSED_UNUSED">"c7721"</definedName>
    <definedName name="IQ_CORP_GOODS_PRICE_INDEX_POP_FC_UNUSED_UNUSED_UNUSED">"c7941"</definedName>
    <definedName name="IQ_CORP_GOODS_PRICE_INDEX_POP_UNUSED_UNUSED_UNUSED">"c7061"</definedName>
    <definedName name="IQ_CORP_GOODS_PRICE_INDEX_UNUSED_UNUSED_UNUSED">"c6841"</definedName>
    <definedName name="IQ_CORP_GOODS_PRICE_INDEX_YOY_FC_UNUSED_UNUSED_UNUSED">"c8161"</definedName>
    <definedName name="IQ_CORP_GOODS_PRICE_INDEX_YOY_UNUSED_UNUSED_UNUSED">"c7281"</definedName>
    <definedName name="IQ_COST_BORROWING">"c2936"</definedName>
    <definedName name="IQ_COST_BORROWINGS">"c225"</definedName>
    <definedName name="IQ_COST_REV">"c226"</definedName>
    <definedName name="IQ_COST_REVENUE">"c1359"</definedName>
    <definedName name="IQ_COST_SAVINGS">"c227"</definedName>
    <definedName name="IQ_COST_SERVICE">"c228"</definedName>
    <definedName name="IQ_COST_TOTAL_BORROWINGS">"c229"</definedName>
    <definedName name="IQ_COUNTRY_NAME">"c230"</definedName>
    <definedName name="IQ_COVERED_POPS">"c2124"</definedName>
    <definedName name="IQ_CP">"c2495"</definedName>
    <definedName name="IQ_CP_PCT">"c2496"</definedName>
    <definedName name="IQ_CQ">5000</definedName>
    <definedName name="IQ_CREDIT_CARD_FEE_BNK">"c231"</definedName>
    <definedName name="IQ_CREDIT_CARD_FEE_FIN">"c1583"</definedName>
    <definedName name="IQ_CREDIT_LOSS_CF">"c232"</definedName>
    <definedName name="IQ_CUMULATIVE_SPLIT_FACTOR">"c2094"</definedName>
    <definedName name="IQ_CURR_ACCT_BALANCE_APR_FC_UNUSED_UNUSED_UNUSED">"c8387"</definedName>
    <definedName name="IQ_CURR_ACCT_BALANCE_APR_UNUSED_UNUSED_UNUSED">"c7507"</definedName>
    <definedName name="IQ_CURR_ACCT_BALANCE_FC_UNUSED_UNUSED_UNUSED">"c7727"</definedName>
    <definedName name="IQ_CURR_ACCT_BALANCE_POP_FC_UNUSED_UNUSED_UNUSED">"c7947"</definedName>
    <definedName name="IQ_CURR_ACCT_BALANCE_POP_UNUSED_UNUSED_UNUSED">"c7067"</definedName>
    <definedName name="IQ_CURR_ACCT_BALANCE_UNUSED_UNUSED_UNUSED">"c6847"</definedName>
    <definedName name="IQ_CURR_ACCT_BALANCE_YOY_FC_UNUSED_UNUSED_UNUSED">"c8167"</definedName>
    <definedName name="IQ_CURR_ACCT_BALANCE_YOY_UNUSED_UNUSED_UNUSED">"c7287"</definedName>
    <definedName name="IQ_CURR_DOMESTIC_TAXES">"c2074"</definedName>
    <definedName name="IQ_CURR_FOREIGN_TAXES">"c2075"</definedName>
    <definedName name="IQ_CURRENCY_FACTOR_BS">"c233"</definedName>
    <definedName name="IQ_CURRENCY_FACTOR_IS">"c234"</definedName>
    <definedName name="IQ_CURRENCY_GAIN">"c235"</definedName>
    <definedName name="IQ_CURRENCY_GAIN_BR">"c236"</definedName>
    <definedName name="IQ_CURRENCY_GAIN_FIN">"c237"</definedName>
    <definedName name="IQ_CURRENCY_GAIN_INS">"c238"</definedName>
    <definedName name="IQ_CURRENCY_GAIN_REIT">"c239"</definedName>
    <definedName name="IQ_CURRENCY_GAIN_UTI">"c240"</definedName>
    <definedName name="IQ_CURRENT_PORT">"c241"</definedName>
    <definedName name="IQ_CURRENT_PORT_BNK">"c242"</definedName>
    <definedName name="IQ_CURRENT_PORT_DEBT">"c243"</definedName>
    <definedName name="IQ_CURRENT_PORT_DEBT_BNK">"c244"</definedName>
    <definedName name="IQ_CURRENT_PORT_DEBT_BR">"c1567"</definedName>
    <definedName name="IQ_CURRENT_PORT_DEBT_FIN">"c1568"</definedName>
    <definedName name="IQ_CURRENT_PORT_DEBT_INS">"c1569"</definedName>
    <definedName name="IQ_CURRENT_PORT_DEBT_REIT">"c1570"</definedName>
    <definedName name="IQ_CURRENT_PORT_DEBT_UTI">"c1571"</definedName>
    <definedName name="IQ_CURRENT_PORT_LEASES">"c245"</definedName>
    <definedName name="IQ_CURRENT_PORT_PCT">"c2541"</definedName>
    <definedName name="IQ_CURRENT_RATIO">"c246"</definedName>
    <definedName name="IQ_CY">10000</definedName>
    <definedName name="IQ_DA">"c247"</definedName>
    <definedName name="IQ_DA_BR">"c248"</definedName>
    <definedName name="IQ_DA_CF">"c249"</definedName>
    <definedName name="IQ_DA_CF_BNK">"c250"</definedName>
    <definedName name="IQ_DA_CF_BR">"c251"</definedName>
    <definedName name="IQ_DA_CF_FIN">"c252"</definedName>
    <definedName name="IQ_DA_CF_INS">"c253"</definedName>
    <definedName name="IQ_DA_CF_REIT">"c254"</definedName>
    <definedName name="IQ_DA_CF_UTI">"c255"</definedName>
    <definedName name="IQ_DA_EBITDA">"c5528"</definedName>
    <definedName name="IQ_DA_FIN">"c256"</definedName>
    <definedName name="IQ_DA_INS">"c257"</definedName>
    <definedName name="IQ_DA_REIT">"c258"</definedName>
    <definedName name="IQ_DA_SUPPL">"c259"</definedName>
    <definedName name="IQ_DA_SUPPL_BR">"c260"</definedName>
    <definedName name="IQ_DA_SUPPL_CF">"c261"</definedName>
    <definedName name="IQ_DA_SUPPL_CF_BNK">"c262"</definedName>
    <definedName name="IQ_DA_SUPPL_CF_BR">"c263"</definedName>
    <definedName name="IQ_DA_SUPPL_CF_FIN">"c264"</definedName>
    <definedName name="IQ_DA_SUPPL_CF_INS">"c265"</definedName>
    <definedName name="IQ_DA_SUPPL_CF_REIT">"c266"</definedName>
    <definedName name="IQ_DA_SUPPL_CF_UTI">"c267"</definedName>
    <definedName name="IQ_DA_SUPPL_FIN">"c268"</definedName>
    <definedName name="IQ_DA_SUPPL_INS">"c269"</definedName>
    <definedName name="IQ_DA_SUPPL_REIT">"c270"</definedName>
    <definedName name="IQ_DA_SUPPL_UTI">"c271"</definedName>
    <definedName name="IQ_DA_UTI">"c272"</definedName>
    <definedName name="IQ_DAILY">500000</definedName>
    <definedName name="IQ_DATED_DATE">"c2185"</definedName>
    <definedName name="IQ_DAY_COUNT">"c2161"</definedName>
    <definedName name="IQ_DAYS_COVER_SHORT">"c1578"</definedName>
    <definedName name="IQ_DAYS_INVENTORY_OUT">"c273"</definedName>
    <definedName name="IQ_DAYS_PAY_OUTST">"c1362"</definedName>
    <definedName name="IQ_DAYS_PAYABLE_OUT">"c274"</definedName>
    <definedName name="IQ_DAYS_SALES_OUT">"c275"</definedName>
    <definedName name="IQ_DAYS_SALES_OUTST">"c1363"</definedName>
    <definedName name="IQ_DEBT_ADJ">"c2515"</definedName>
    <definedName name="IQ_DEBT_ADJ_PCT">"c2516"</definedName>
    <definedName name="IQ_DEBT_EQUIV_NET_PBO">"c2938"</definedName>
    <definedName name="IQ_DEBT_EQUIV_OPER_LEASE">"c2935"</definedName>
    <definedName name="IQ_DEF_ACQ_CST">"c1364"</definedName>
    <definedName name="IQ_DEF_AMORT">"c276"</definedName>
    <definedName name="IQ_DEF_AMORT_BNK">"c277"</definedName>
    <definedName name="IQ_DEF_AMORT_BR">"c278"</definedName>
    <definedName name="IQ_DEF_AMORT_FIN">"c279"</definedName>
    <definedName name="IQ_DEF_AMORT_INS">"c280"</definedName>
    <definedName name="IQ_DEF_AMORT_REIT">"c281"</definedName>
    <definedName name="IQ_DEF_AMORT_UTI">"c282"</definedName>
    <definedName name="IQ_DEF_BENEFIT_INTEREST_COST">"c283"</definedName>
    <definedName name="IQ_DEF_BENEFIT_INTEREST_COST_DOMESTIC">"c2652"</definedName>
    <definedName name="IQ_DEF_BENEFIT_INTEREST_COST_FOREIGN">"c2660"</definedName>
    <definedName name="IQ_DEF_BENEFIT_OTHER_COST">"c284"</definedName>
    <definedName name="IQ_DEF_BENEFIT_OTHER_COST_DOMESTIC">"c2654"</definedName>
    <definedName name="IQ_DEF_BENEFIT_OTHER_COST_FOREIGN">"c2662"</definedName>
    <definedName name="IQ_DEF_BENEFIT_ROA">"c285"</definedName>
    <definedName name="IQ_DEF_BENEFIT_ROA_DOMESTIC">"c2653"</definedName>
    <definedName name="IQ_DEF_BENEFIT_ROA_FOREIGN">"c2661"</definedName>
    <definedName name="IQ_DEF_BENEFIT_SERVICE_COST">"c286"</definedName>
    <definedName name="IQ_DEF_BENEFIT_SERVICE_COST_DOMESTIC">"c2651"</definedName>
    <definedName name="IQ_DEF_BENEFIT_SERVICE_COST_FOREIGN">"c2659"</definedName>
    <definedName name="IQ_DEF_BENEFIT_TOTAL_COST">"c287"</definedName>
    <definedName name="IQ_DEF_BENEFIT_TOTAL_COST_DOMESTIC">"c2655"</definedName>
    <definedName name="IQ_DEF_BENEFIT_TOTAL_COST_FOREIGN">"c2663"</definedName>
    <definedName name="IQ_DEF_CHARGES_BR">"c288"</definedName>
    <definedName name="IQ_DEF_CHARGES_CF">"c289"</definedName>
    <definedName name="IQ_DEF_CHARGES_FIN">"c290"</definedName>
    <definedName name="IQ_DEF_CHARGES_INS">"c291"</definedName>
    <definedName name="IQ_DEF_CHARGES_LT">"c292"</definedName>
    <definedName name="IQ_DEF_CHARGES_LT_BNK">"c293"</definedName>
    <definedName name="IQ_DEF_CHARGES_LT_BR">"c294"</definedName>
    <definedName name="IQ_DEF_CHARGES_LT_FIN">"c295"</definedName>
    <definedName name="IQ_DEF_CHARGES_LT_INS">"c296"</definedName>
    <definedName name="IQ_DEF_CHARGES_LT_REIT">"c297"</definedName>
    <definedName name="IQ_DEF_CHARGES_LT_UTI">"c298"</definedName>
    <definedName name="IQ_DEF_CHARGES_REIT">"c299"</definedName>
    <definedName name="IQ_DEF_CONTRIBUTION_TOTAL_COST">"c300"</definedName>
    <definedName name="IQ_DEF_INC_TAX">"c1365"</definedName>
    <definedName name="IQ_DEF_POLICY_ACQ_COSTS">"c301"</definedName>
    <definedName name="IQ_DEF_POLICY_ACQ_COSTS_CF">"c302"</definedName>
    <definedName name="IQ_DEF_POLICY_AMORT">"c303"</definedName>
    <definedName name="IQ_DEF_TAX_ASSET_LT_BR">"c304"</definedName>
    <definedName name="IQ_DEF_TAX_ASSET_LT_FIN">"c305"</definedName>
    <definedName name="IQ_DEF_TAX_ASSET_LT_INS">"c306"</definedName>
    <definedName name="IQ_DEF_TAX_ASSET_LT_REIT">"c307"</definedName>
    <definedName name="IQ_DEF_TAX_ASSET_LT_UTI">"c308"</definedName>
    <definedName name="IQ_DEF_TAX_ASSETS_CURRENT">"c309"</definedName>
    <definedName name="IQ_DEF_TAX_ASSETS_LT">"c310"</definedName>
    <definedName name="IQ_DEF_TAX_ASSETS_LT_BNK">"c311"</definedName>
    <definedName name="IQ_DEF_TAX_LIAB_CURRENT">"c312"</definedName>
    <definedName name="IQ_DEF_TAX_LIAB_LT">"c313"</definedName>
    <definedName name="IQ_DEF_TAX_LIAB_LT_BNK">"c314"</definedName>
    <definedName name="IQ_DEF_TAX_LIAB_LT_BR">"c315"</definedName>
    <definedName name="IQ_DEF_TAX_LIAB_LT_FIN">"c316"</definedName>
    <definedName name="IQ_DEF_TAX_LIAB_LT_INS">"c317"</definedName>
    <definedName name="IQ_DEF_TAX_LIAB_LT_REIT">"c318"</definedName>
    <definedName name="IQ_DEF_TAX_LIAB_LT_UTI">"c319"</definedName>
    <definedName name="IQ_DEFERRED_DOMESTIC_TAXES">"c2077"</definedName>
    <definedName name="IQ_DEFERRED_FOREIGN_TAXES">"c2078"</definedName>
    <definedName name="IQ_DEFERRED_INC_TAX">"c1447"</definedName>
    <definedName name="IQ_DEFERRED_TAXES">"c1356"</definedName>
    <definedName name="IQ_DEMAND_DEP">"c320"</definedName>
    <definedName name="IQ_DEPOSITS_FIN">"c321"</definedName>
    <definedName name="IQ_DEPOSITS_INTEREST_SECURITIES">"c5509"</definedName>
    <definedName name="IQ_DEPRE_AMORT">"c1360"</definedName>
    <definedName name="IQ_DEPRE_AMORT_SUPPL">"c1593"</definedName>
    <definedName name="IQ_DEPRE_DEPLE">"c1361"</definedName>
    <definedName name="IQ_DEPRE_SUPP">"c1443"</definedName>
    <definedName name="IQ_DESCRIPTION_LONG">"c1520"</definedName>
    <definedName name="IQ_DEVELOP_LAND">"c323"</definedName>
    <definedName name="IQ_DIFF_LASTCLOSE_TARGET_PRICE">"c1854"</definedName>
    <definedName name="IQ_DILUT_ADJUST">"c1621"</definedName>
    <definedName name="IQ_DILUT_EPS_EXCL">"c324"</definedName>
    <definedName name="IQ_DILUT_EPS_INCL">"c325"</definedName>
    <definedName name="IQ_DILUT_EPS_NORM">"c1903"</definedName>
    <definedName name="IQ_DILUT_NI">"c2079"</definedName>
    <definedName name="IQ_DILUT_NORMAL_EPS">"c1594"</definedName>
    <definedName name="IQ_DILUT_WEIGHT">"c326"</definedName>
    <definedName name="IQ_DIRECT_AH_EARNED">"c2740"</definedName>
    <definedName name="IQ_DIRECT_EARNED">"c2730"</definedName>
    <definedName name="IQ_DIRECT_LIFE_EARNED">"c2735"</definedName>
    <definedName name="IQ_DIRECT_LIFE_IN_FORCE">"c2765"</definedName>
    <definedName name="IQ_DIRECT_PC_EARNED">"c2745"</definedName>
    <definedName name="IQ_DIRECT_WRITTEN">"c2724"</definedName>
    <definedName name="IQ_DISCONT_OPER">"c1367"</definedName>
    <definedName name="IQ_DISCOUNT_RATE_PENSION_DOMESTIC">"c327"</definedName>
    <definedName name="IQ_DISCOUNT_RATE_PENSION_FOREIGN">"c328"</definedName>
    <definedName name="IQ_DISTR_EXCESS_EARN">"c329"</definedName>
    <definedName name="IQ_DISTRIBUTABLE_CASH">"c3002"</definedName>
    <definedName name="IQ_DISTRIBUTABLE_CASH_ACT_OR_EST">"c4278"</definedName>
    <definedName name="IQ_DISTRIBUTABLE_CASH_PAYOUT">"c3005"</definedName>
    <definedName name="IQ_DISTRIBUTABLE_CASH_SHARE">"c3003"</definedName>
    <definedName name="IQ_DISTRIBUTABLE_CASH_SHARE_ACT_OR_EST">"c4286"</definedName>
    <definedName name="IQ_DIV_AMOUNT">"c3041"</definedName>
    <definedName name="IQ_DIV_PAYMENT_DATE">"c2205"</definedName>
    <definedName name="IQ_DIV_RECORD_DATE">"c2204"</definedName>
    <definedName name="IQ_DIV_SHARE">"c330"</definedName>
    <definedName name="IQ_DIVEST_CF">"c331"</definedName>
    <definedName name="IQ_DIVID_SHARE">"c1366"</definedName>
    <definedName name="IQ_DIVIDEND_YIELD">"c332"</definedName>
    <definedName name="IQ_DNTM">700000</definedName>
    <definedName name="IQ_DO">"c333"</definedName>
    <definedName name="IQ_DO_ASSETS_CURRENT">"c334"</definedName>
    <definedName name="IQ_DO_ASSETS_LT">"c335"</definedName>
    <definedName name="IQ_DO_CF">"c336"</definedName>
    <definedName name="IQ_DPAC_ACC">"c2799"</definedName>
    <definedName name="IQ_DPAC_AMORT">"c2795"</definedName>
    <definedName name="IQ_DPAC_BEG">"c2791"</definedName>
    <definedName name="IQ_DPAC_COMMISSIONS">"c2792"</definedName>
    <definedName name="IQ_DPAC_END">"c2801"</definedName>
    <definedName name="IQ_DPAC_FX">"c2798"</definedName>
    <definedName name="IQ_DPAC_OTHER_ADJ">"c2800"</definedName>
    <definedName name="IQ_DPAC_OTHERS">"c2793"</definedName>
    <definedName name="IQ_DPAC_PERIOD">"c2794"</definedName>
    <definedName name="IQ_DPAC_REAL_GAIN">"c2797"</definedName>
    <definedName name="IQ_DPAC_UNREAL_GAIN">"c2796"</definedName>
    <definedName name="IQ_DPS_10YR_ANN_GROWTH">"c337"</definedName>
    <definedName name="IQ_DPS_1YR_ANN_GROWTH">"c338"</definedName>
    <definedName name="IQ_DPS_2YR_ANN_GROWTH">"c339"</definedName>
    <definedName name="IQ_DPS_3YR_ANN_GROWTH">"c340"</definedName>
    <definedName name="IQ_DPS_5YR_ANN_GROWTH">"c341"</definedName>
    <definedName name="IQ_DPS_7YR_ANN_GROWTH">"c342"</definedName>
    <definedName name="IQ_DPS_ACT_OR_EST">"c2218"</definedName>
    <definedName name="IQ_DPS_EST">"c1674"</definedName>
    <definedName name="IQ_DPS_HIGH_EST">"c1676"</definedName>
    <definedName name="IQ_DPS_LOW_EST">"c1677"</definedName>
    <definedName name="IQ_DPS_MEDIAN_EST">"c1675"</definedName>
    <definedName name="IQ_DPS_NUM_EST">"c1678"</definedName>
    <definedName name="IQ_DPS_STDDEV_EST">"c1679"</definedName>
    <definedName name="IQ_DURATION">"c2181"</definedName>
    <definedName name="IQ_EARNING_ASSET_YIELD">"c343"</definedName>
    <definedName name="IQ_EARNING_CO">"c344"</definedName>
    <definedName name="IQ_EARNING_CO_10YR_ANN_GROWTH">"c345"</definedName>
    <definedName name="IQ_EARNING_CO_1YR_ANN_GROWTH">"c346"</definedName>
    <definedName name="IQ_EARNING_CO_2YR_ANN_GROWTH">"c347"</definedName>
    <definedName name="IQ_EARNING_CO_3YR_ANN_GROWTH">"c348"</definedName>
    <definedName name="IQ_EARNING_CO_5YR_ANN_GROWTH">"c349"</definedName>
    <definedName name="IQ_EARNING_CO_7YR_ANN_GROWTH">"c350"</definedName>
    <definedName name="IQ_EARNING_CO_MARGIN">"c351"</definedName>
    <definedName name="IQ_EARNINGS_ANNOUNCE_DATE">"c1649"</definedName>
    <definedName name="IQ_EARNINGS_ANNOUNCE_DATE_REUT">"c5314"</definedName>
    <definedName name="IQ_EBIT">"c352"</definedName>
    <definedName name="IQ_EBIT_10K">"IQ_EBIT_10K"</definedName>
    <definedName name="IQ_EBIT_10Q">"IQ_EBIT_10Q"</definedName>
    <definedName name="IQ_EBIT_10Q1">"IQ_EBIT_10Q1"</definedName>
    <definedName name="IQ_EBIT_10YR_ANN_GROWTH">"c353"</definedName>
    <definedName name="IQ_EBIT_1YR_ANN_GROWTH">"c354"</definedName>
    <definedName name="IQ_EBIT_2YR_ANN_GROWTH">"c355"</definedName>
    <definedName name="IQ_EBIT_3YR_ANN_GROWTH">"c356"</definedName>
    <definedName name="IQ_EBIT_5YR_ANN_GROWTH">"c357"</definedName>
    <definedName name="IQ_EBIT_7YR_ANN_GROWTH">"c358"</definedName>
    <definedName name="IQ_EBIT_ACT_OR_EST">"c2219"</definedName>
    <definedName name="IQ_EBIT_EQ_INC">"c3498"</definedName>
    <definedName name="IQ_EBIT_EQ_INC_EXCL_SBC">"c3502"</definedName>
    <definedName name="IQ_EBIT_EST">"c1681"</definedName>
    <definedName name="IQ_EBIT_EXCL_SBC">"c3082"</definedName>
    <definedName name="IQ_EBIT_GROWTH_1">"IQ_EBIT_GROWTH_1"</definedName>
    <definedName name="IQ_EBIT_GROWTH_2">"IQ_EBIT_GROWTH_2"</definedName>
    <definedName name="IQ_EBIT_GW_ACT_OR_EST">"c4306"</definedName>
    <definedName name="IQ_EBIT_HIGH_EST">"c1683"</definedName>
    <definedName name="IQ_EBIT_INT">"c360"</definedName>
    <definedName name="IQ_EBIT_LOW_EST">"c1684"</definedName>
    <definedName name="IQ_EBIT_MARGIN">"c359"</definedName>
    <definedName name="IQ_EBIT_MEDIAN_EST">"c1682"</definedName>
    <definedName name="IQ_EBIT_NUM_EST">"c1685"</definedName>
    <definedName name="IQ_EBIT_OVER_IE">"c1369"</definedName>
    <definedName name="IQ_EBIT_SBC_ACT_OR_EST">"c4316"</definedName>
    <definedName name="IQ_EBIT_SBC_GW_ACT_OR_EST">"c4320"</definedName>
    <definedName name="IQ_EBIT_STDDEV_EST">"c1686"</definedName>
    <definedName name="IQ_EBITA">"c1910"</definedName>
    <definedName name="IQ_EBITA_10YR_ANN_GROWTH">"c1954"</definedName>
    <definedName name="IQ_EBITA_1YR_ANN_GROWTH">"c1949"</definedName>
    <definedName name="IQ_EBITA_2YR_ANN_GROWTH">"c1950"</definedName>
    <definedName name="IQ_EBITA_3YR_ANN_GROWTH">"c1951"</definedName>
    <definedName name="IQ_EBITA_5YR_ANN_GROWTH">"c1952"</definedName>
    <definedName name="IQ_EBITA_7YR_ANN_GROWTH">"c1953"</definedName>
    <definedName name="IQ_EBITA_EQ_INC">"c3497"</definedName>
    <definedName name="IQ_EBITA_EQ_INC_EXCL_SBC">"c3501"</definedName>
    <definedName name="IQ_EBITA_EXCL_SBC">"c3080"</definedName>
    <definedName name="IQ_EBITA_MARGIN">"c1963"</definedName>
    <definedName name="IQ_EBITDA">"c361"</definedName>
    <definedName name="IQ_EBITDA_10K">"IQ_EBITDA_10K"</definedName>
    <definedName name="IQ_EBITDA_10Q">"IQ_EBITDA_10Q"</definedName>
    <definedName name="IQ_EBITDA_10Q1">"IQ_EBITDA_10Q1"</definedName>
    <definedName name="IQ_EBITDA_10YR_ANN_GROWTH">"c362"</definedName>
    <definedName name="IQ_EBITDA_1YR_ANN_GROWTH">"c363"</definedName>
    <definedName name="IQ_EBITDA_2YR_ANN_GROWTH">"c364"</definedName>
    <definedName name="IQ_EBITDA_3YR_ANN_GROWTH">"c365"</definedName>
    <definedName name="IQ_EBITDA_5YR_ANN_GROWTH">"c366"</definedName>
    <definedName name="IQ_EBITDA_7YR_ANN_GROWTH">"c367"</definedName>
    <definedName name="IQ_EBITDA_ACT_OR_EST">"c2215"</definedName>
    <definedName name="IQ_EBITDA_CAPEX_INT">"c368"</definedName>
    <definedName name="IQ_EBITDA_CAPEX_OVER_TOTAL_IE">"c1370"</definedName>
    <definedName name="IQ_EBITDA_EQ_INC">"c3496"</definedName>
    <definedName name="IQ_EBITDA_EQ_INC_EXCL_SBC">"c3500"</definedName>
    <definedName name="IQ_EBITDA_EST">"c369"</definedName>
    <definedName name="IQ_EBITDA_EST_REUT">"c3640"</definedName>
    <definedName name="IQ_EBITDA_EXCL_SBC">"c3081"</definedName>
    <definedName name="IQ_EBITDA_GROWTH_1">"IQ_EBITDA_GROWTH_1"</definedName>
    <definedName name="IQ_EBITDA_GROWTH_2">"IQ_EBITDA_GROWTH_2"</definedName>
    <definedName name="IQ_EBITDA_HIGH_EST">"c370"</definedName>
    <definedName name="IQ_EBITDA_HIGH_EST_REUT">"c3642"</definedName>
    <definedName name="IQ_EBITDA_INT">"c373"</definedName>
    <definedName name="IQ_EBITDA_LOW_EST">"c371"</definedName>
    <definedName name="IQ_EBITDA_LOW_EST_REUT">"c3643"</definedName>
    <definedName name="IQ_EBITDA_MARGIN">"c372"</definedName>
    <definedName name="IQ_EBITDA_MEDIAN_EST">"c1663"</definedName>
    <definedName name="IQ_EBITDA_MEDIAN_EST_REUT">"c3641"</definedName>
    <definedName name="IQ_EBITDA_NUM_EST">"c374"</definedName>
    <definedName name="IQ_EBITDA_NUM_EST_REUT">"c3644"</definedName>
    <definedName name="IQ_EBITDA_OVER_TOTAL_IE">"c1371"</definedName>
    <definedName name="IQ_EBITDA_SBC_ACT_OR_EST">"c4337"</definedName>
    <definedName name="IQ_EBITDA_STDDEV_EST">"c375"</definedName>
    <definedName name="IQ_EBITDA_STDDEV_EST_REUT">"c3645"</definedName>
    <definedName name="IQ_EBITDAR">"c2989"</definedName>
    <definedName name="IQ_EBITDAR_EQ_INC">"c3499"</definedName>
    <definedName name="IQ_EBITDAR_EQ_INC_EXCL_SBC">"c3503"</definedName>
    <definedName name="IQ_EBITDAR_EXCL_SBC">"c3083"</definedName>
    <definedName name="IQ_EBT">"c376"</definedName>
    <definedName name="IQ_EBT_BNK">"c377"</definedName>
    <definedName name="IQ_EBT_BR">"c378"</definedName>
    <definedName name="IQ_EBT_EXCL">"c379"</definedName>
    <definedName name="IQ_EBT_EXCL_BNK">"c380"</definedName>
    <definedName name="IQ_EBT_EXCL_BR">"c381"</definedName>
    <definedName name="IQ_EBT_EXCL_FIN">"c382"</definedName>
    <definedName name="IQ_EBT_EXCL_INS">"c383"</definedName>
    <definedName name="IQ_EBT_EXCL_MARGIN">"c1462"</definedName>
    <definedName name="IQ_EBT_EXCL_REIT">"c384"</definedName>
    <definedName name="IQ_EBT_EXCL_UTI">"c385"</definedName>
    <definedName name="IQ_EBT_FIN">"c386"</definedName>
    <definedName name="IQ_EBT_INCL_MARGIN">"c387"</definedName>
    <definedName name="IQ_EBT_INS">"c388"</definedName>
    <definedName name="IQ_EBT_REIT">"c389"</definedName>
    <definedName name="IQ_EBT_SBC_ACT_OR_EST">"c4350"</definedName>
    <definedName name="IQ_EBT_SBC_GW_ACT_OR_EST">"c4354"</definedName>
    <definedName name="IQ_EBT_UTI">"c390"</definedName>
    <definedName name="IQ_ECO_METRIC_6825_UNUSED_UNUSED_UNUSED">"c6825"</definedName>
    <definedName name="IQ_ECO_METRIC_6839_UNUSED_UNUSED_UNUSED">"c6839"</definedName>
    <definedName name="IQ_ECO_METRIC_6896_UNUSED_UNUSED_UNUSED">"c6896"</definedName>
    <definedName name="IQ_ECO_METRIC_6897_UNUSED_UNUSED_UNUSED">"c6897"</definedName>
    <definedName name="IQ_ECO_METRIC_6988_UNUSED_UNUSED_UNUSED">"c6988"</definedName>
    <definedName name="IQ_ECO_METRIC_7045_UNUSED_UNUSED_UNUSED">"c7045"</definedName>
    <definedName name="IQ_ECO_METRIC_7059_UNUSED_UNUSED_UNUSED">"c7059"</definedName>
    <definedName name="IQ_ECO_METRIC_7116_UNUSED_UNUSED_UNUSED">"c7116"</definedName>
    <definedName name="IQ_ECO_METRIC_7117_UNUSED_UNUSED_UNUSED">"c7117"</definedName>
    <definedName name="IQ_ECO_METRIC_7208_UNUSED_UNUSED_UNUSED">"c7208"</definedName>
    <definedName name="IQ_ECO_METRIC_7265_UNUSED_UNUSED_UNUSED">"c7265"</definedName>
    <definedName name="IQ_ECO_METRIC_7279_UNUSED_UNUSED_UNUSED">"c7279"</definedName>
    <definedName name="IQ_ECO_METRIC_7336_UNUSED_UNUSED_UNUSED">"c7336"</definedName>
    <definedName name="IQ_ECO_METRIC_7337_UNUSED_UNUSED_UNUSED">"c7337"</definedName>
    <definedName name="IQ_ECO_METRIC_7428_UNUSED_UNUSED_UNUSED">"c7428"</definedName>
    <definedName name="IQ_ECO_METRIC_7556_UNUSED_UNUSED_UNUSED">"c7556"</definedName>
    <definedName name="IQ_ECO_METRIC_7557_UNUSED_UNUSED_UNUSED">"c7557"</definedName>
    <definedName name="IQ_ECO_METRIC_7648_UNUSED_UNUSED_UNUSED">"c7648"</definedName>
    <definedName name="IQ_ECO_METRIC_7705_UNUSED_UNUSED_UNUSED">"c7705"</definedName>
    <definedName name="IQ_ECO_METRIC_7719_UNUSED_UNUSED_UNUSED">"c7719"</definedName>
    <definedName name="IQ_ECO_METRIC_7776_UNUSED_UNUSED_UNUSED">"c7776"</definedName>
    <definedName name="IQ_ECO_METRIC_7777_UNUSED_UNUSED_UNUSED">"c7777"</definedName>
    <definedName name="IQ_ECO_METRIC_7868_UNUSED_UNUSED_UNUSED">"c7868"</definedName>
    <definedName name="IQ_ECO_METRIC_7925_UNUSED_UNUSED_UNUSED">"c7925"</definedName>
    <definedName name="IQ_ECO_METRIC_7939_UNUSED_UNUSED_UNUSED">"c7939"</definedName>
    <definedName name="IQ_ECO_METRIC_7996_UNUSED_UNUSED_UNUSED">"c7996"</definedName>
    <definedName name="IQ_ECO_METRIC_7997_UNUSED_UNUSED_UNUSED">"c7997"</definedName>
    <definedName name="IQ_ECO_METRIC_8088_UNUSED_UNUSED_UNUSED">"c8088"</definedName>
    <definedName name="IQ_ECO_METRIC_8145_UNUSED_UNUSED_UNUSED">"c8145"</definedName>
    <definedName name="IQ_ECO_METRIC_8159_UNUSED_UNUSED_UNUSED">"c8159"</definedName>
    <definedName name="IQ_ECO_METRIC_8216_UNUSED_UNUSED_UNUSED">"c8216"</definedName>
    <definedName name="IQ_ECO_METRIC_8217_UNUSED_UNUSED_UNUSED">"c8217"</definedName>
    <definedName name="IQ_ECO_METRIC_8308_UNUSED_UNUSED_UNUSED">"c8308"</definedName>
    <definedName name="IQ_ECO_METRIC_8436_UNUSED_UNUSED_UNUSED">"c8436"</definedName>
    <definedName name="IQ_ECO_METRIC_8437_UNUSED_UNUSED_UNUSED">"c8437"</definedName>
    <definedName name="IQ_ECO_METRIC_8528_UNUSED_UNUSED_UNUSED">"c8528"</definedName>
    <definedName name="IQ_EFFECT_SPECIAL_CHARGE">"c1595"</definedName>
    <definedName name="IQ_EFFECT_TAX_RATE">"c1899"</definedName>
    <definedName name="IQ_EFFICIENCY_RATIO">"c391"</definedName>
    <definedName name="IQ_EMPLOYEES">"c392"</definedName>
    <definedName name="IQ_ENTERPRISE_VALUE">"c1348"</definedName>
    <definedName name="IQ_EPS">"IQ_EPS"</definedName>
    <definedName name="IQ_EPS_10K">"IQ_EPS_10K"</definedName>
    <definedName name="IQ_EPS_10Q">"IQ_EPS_10Q"</definedName>
    <definedName name="IQ_EPS_10Q1">"IQ_EPS_10Q1"</definedName>
    <definedName name="IQ_EPS_10YR_ANN_GROWTH">"c393"</definedName>
    <definedName name="IQ_EPS_1YR_ANN_GROWTH">"c394"</definedName>
    <definedName name="IQ_EPS_2YR_ANN_GROWTH">"c395"</definedName>
    <definedName name="IQ_EPS_3YR_ANN_GROWTH">"c396"</definedName>
    <definedName name="IQ_EPS_5YR_ANN_GROWTH">"c397"</definedName>
    <definedName name="IQ_EPS_7YR_ANN_GROWTH">"c398"</definedName>
    <definedName name="IQ_EPS_ACT_OR_EST">"c2213"</definedName>
    <definedName name="IQ_EPS_EST">"c399"</definedName>
    <definedName name="IQ_EPS_EST_1">"IQ_EPS_EST_1"</definedName>
    <definedName name="IQ_EPS_EST_REUT">"c5453"</definedName>
    <definedName name="IQ_EPS_GW_ACT_OR_EST">"c2223"</definedName>
    <definedName name="IQ_EPS_GW_EST">"c1737"</definedName>
    <definedName name="IQ_EPS_GW_HIGH_EST">"c1739"</definedName>
    <definedName name="IQ_EPS_GW_LOW_EST">"c1740"</definedName>
    <definedName name="IQ_EPS_GW_MEDIAN_EST">"c1738"</definedName>
    <definedName name="IQ_EPS_GW_NUM_EST">"c1741"</definedName>
    <definedName name="IQ_EPS_GW_STDDEV_EST">"c1742"</definedName>
    <definedName name="IQ_EPS_HIGH_EST">"c400"</definedName>
    <definedName name="IQ_EPS_HIGH_EST_REUT">"c5454"</definedName>
    <definedName name="IQ_EPS_LOW_EST">"c401"</definedName>
    <definedName name="IQ_EPS_LOW_EST_REUT">"c5455"</definedName>
    <definedName name="IQ_EPS_MEDIAN_EST">"c1661"</definedName>
    <definedName name="IQ_EPS_MEDIAN_EST_REUT">"c5456"</definedName>
    <definedName name="IQ_EPS_NORM">"c1902"</definedName>
    <definedName name="IQ_EPS_NORM_EST">"c2226"</definedName>
    <definedName name="IQ_EPS_NORM_HIGH_EST">"c2228"</definedName>
    <definedName name="IQ_EPS_NORM_LOW_EST">"c2229"</definedName>
    <definedName name="IQ_EPS_NORM_MEDIAN_EST">"c2227"</definedName>
    <definedName name="IQ_EPS_NORM_NUM_EST">"c2230"</definedName>
    <definedName name="IQ_EPS_NORM_STDDEV_EST">"c2231"</definedName>
    <definedName name="IQ_EPS_NUM_EST">"c402"</definedName>
    <definedName name="IQ_EPS_NUM_EST_REUT">"c5451"</definedName>
    <definedName name="IQ_EPS_REPORT_ACT_OR_EST">"c2224"</definedName>
    <definedName name="IQ_EPS_REPORTED_EST">"c1744"</definedName>
    <definedName name="IQ_EPS_REPORTED_HIGH_EST">"c1746"</definedName>
    <definedName name="IQ_EPS_REPORTED_LOW_EST">"c1747"</definedName>
    <definedName name="IQ_EPS_REPORTED_MEDIAN_EST">"c1745"</definedName>
    <definedName name="IQ_EPS_REPORTED_NUM_EST">"c1748"</definedName>
    <definedName name="IQ_EPS_REPORTED_STDDEV_EST">"c1749"</definedName>
    <definedName name="IQ_EPS_SBC_ACT_OR_EST">"c4376"</definedName>
    <definedName name="IQ_EPS_SBC_GW_ACT_OR_EST">"c4380"</definedName>
    <definedName name="IQ_EPS_STDDEV_EST">"c403"</definedName>
    <definedName name="IQ_EPS_STDDEV_EST_REUT">"c5452"</definedName>
    <definedName name="IQ_EQUITY_AFFIL">"c1451"</definedName>
    <definedName name="IQ_EQUITY_METHOD">"c404"</definedName>
    <definedName name="IQ_EQV_OVER_BV">"c1596"</definedName>
    <definedName name="IQ_EQV_OVER_LTM_PRETAX_INC">"c1390"</definedName>
    <definedName name="IQ_ESOP_DEBT">"c1597"</definedName>
    <definedName name="IQ_EST_ACT_CFPS">"c1673"</definedName>
    <definedName name="IQ_EST_ACT_DPS">"c1680"</definedName>
    <definedName name="IQ_EST_ACT_EBIT">"c1687"</definedName>
    <definedName name="IQ_EST_ACT_EBITDA">"c1664"</definedName>
    <definedName name="IQ_EST_ACT_EPS">"c1648"</definedName>
    <definedName name="IQ_EST_ACT_EPS_GW">"c1743"</definedName>
    <definedName name="IQ_EST_ACT_EPS_NORM">"c2232"</definedName>
    <definedName name="IQ_EST_ACT_EPS_REPORTED">"c1750"</definedName>
    <definedName name="IQ_EST_ACT_FFO">"c1666"</definedName>
    <definedName name="IQ_EST_ACT_FFO_REUT">"c3843"</definedName>
    <definedName name="IQ_EST_ACT_NAV">"c1757"</definedName>
    <definedName name="IQ_EST_ACT_NI">"c1722"</definedName>
    <definedName name="IQ_EST_ACT_NI_GW">"c1729"</definedName>
    <definedName name="IQ_EST_ACT_NI_REPORTED">"c1736"</definedName>
    <definedName name="IQ_EST_ACT_OPER_INC">"c1694"</definedName>
    <definedName name="IQ_EST_ACT_PRETAX_GW_INC">"c1708"</definedName>
    <definedName name="IQ_EST_ACT_PRETAX_INC">"c1701"</definedName>
    <definedName name="IQ_EST_ACT_PRETAX_REPORT_INC">"c1715"</definedName>
    <definedName name="IQ_EST_ACT_REV">"c2113"</definedName>
    <definedName name="IQ_EST_CFPS_DIFF">"c1871"</definedName>
    <definedName name="IQ_EST_CFPS_GROWTH_1YR">"c1774"</definedName>
    <definedName name="IQ_EST_CFPS_GROWTH_2YR">"c1775"</definedName>
    <definedName name="IQ_EST_CFPS_GROWTH_Q_1YR">"c1776"</definedName>
    <definedName name="IQ_EST_CFPS_SEQ_GROWTH_Q">"c1777"</definedName>
    <definedName name="IQ_EST_CFPS_SURPRISE_PERCENT">"c1872"</definedName>
    <definedName name="IQ_EST_CURRENCY">"c2140"</definedName>
    <definedName name="IQ_EST_CURRENCY_REUT">"c5437"</definedName>
    <definedName name="IQ_EST_DATE">"c1634"</definedName>
    <definedName name="IQ_EST_DATE_REUT">"c5438"</definedName>
    <definedName name="IQ_EST_DPS_DIFF">"c1873"</definedName>
    <definedName name="IQ_EST_DPS_GROWTH_1YR">"c1778"</definedName>
    <definedName name="IQ_EST_DPS_GROWTH_2YR">"c1779"</definedName>
    <definedName name="IQ_EST_DPS_GROWTH_Q_1YR">"c1780"</definedName>
    <definedName name="IQ_EST_DPS_SEQ_GROWTH_Q">"c1781"</definedName>
    <definedName name="IQ_EST_DPS_SURPRISE_PERCENT">"c1874"</definedName>
    <definedName name="IQ_EST_EBIT_DIFF">"c1875"</definedName>
    <definedName name="IQ_EST_EBIT_SURPRISE_PERCENT">"c1876"</definedName>
    <definedName name="IQ_EST_EBITDA_DIFF">"c1867"</definedName>
    <definedName name="IQ_EST_EBITDA_GROWTH_1YR">"c1766"</definedName>
    <definedName name="IQ_EST_EBITDA_GROWTH_2YR">"c1767"</definedName>
    <definedName name="IQ_EST_EBITDA_GROWTH_Q_1YR">"c1768"</definedName>
    <definedName name="IQ_EST_EBITDA_SEQ_GROWTH_Q">"c1769"</definedName>
    <definedName name="IQ_EST_EBITDA_SURPRISE_PERCENT">"c1868"</definedName>
    <definedName name="IQ_EST_EPS_DIFF">"c1864"</definedName>
    <definedName name="IQ_EST_EPS_GROWTH_1YR">"c1636"</definedName>
    <definedName name="IQ_EST_EPS_GROWTH_1YR_REUT">"c3646"</definedName>
    <definedName name="IQ_EST_EPS_GROWTH_2YR">"c1637"</definedName>
    <definedName name="IQ_EST_EPS_GROWTH_5YR">"c1655"</definedName>
    <definedName name="IQ_EST_EPS_GROWTH_5YR_HIGH">"c1657"</definedName>
    <definedName name="IQ_EST_EPS_GROWTH_5YR_LOW">"c1658"</definedName>
    <definedName name="IQ_EST_EPS_GROWTH_5YR_MEDIAN">"c1656"</definedName>
    <definedName name="IQ_EST_EPS_GROWTH_5YR_NUM">"c1659"</definedName>
    <definedName name="IQ_EST_EPS_GROWTH_5YR_REUT">"c3633"</definedName>
    <definedName name="IQ_EST_EPS_GROWTH_5YR_STDDEV">"c1660"</definedName>
    <definedName name="IQ_EST_EPS_GROWTH_Q_1YR">"c1641"</definedName>
    <definedName name="IQ_EST_EPS_GROWTH_Q_1YR_REUT">"c5410"</definedName>
    <definedName name="IQ_EST_EPS_GW_DIFF">"c1891"</definedName>
    <definedName name="IQ_EST_EPS_GW_SURPRISE_PERCENT">"c1892"</definedName>
    <definedName name="IQ_EST_EPS_NORM_DIFF">"c2247"</definedName>
    <definedName name="IQ_EST_EPS_NORM_SURPRISE_PERCENT">"c2248"</definedName>
    <definedName name="IQ_EST_EPS_REPORT_DIFF">"c1893"</definedName>
    <definedName name="IQ_EST_EPS_REPORT_SURPRISE_PERCENT">"c1894"</definedName>
    <definedName name="IQ_EST_EPS_SEQ_GROWTH_Q">"c1764"</definedName>
    <definedName name="IQ_EST_EPS_SURPRISE_PERCENT">"c1635"</definedName>
    <definedName name="IQ_EST_FFO_DIFF">"c1869"</definedName>
    <definedName name="IQ_EST_FFO_DIFF_REUT">"c3890"</definedName>
    <definedName name="IQ_EST_FFO_GROWTH_1YR">"c1770"</definedName>
    <definedName name="IQ_EST_FFO_GROWTH_2YR">"c1771"</definedName>
    <definedName name="IQ_EST_FFO_GROWTH_Q_1YR">"c1772"</definedName>
    <definedName name="IQ_EST_FFO_SEQ_GROWTH_Q">"c1773"</definedName>
    <definedName name="IQ_EST_FFO_SURPRISE_PERCENT">"c1870"</definedName>
    <definedName name="IQ_EST_FFO_SURPRISE_PERCENT_REUT">"c3891"</definedName>
    <definedName name="IQ_EST_NAV_DIFF">"c1895"</definedName>
    <definedName name="IQ_EST_NAV_SURPRISE_PERCENT">"c1896"</definedName>
    <definedName name="IQ_EST_NI_DIFF">"c1885"</definedName>
    <definedName name="IQ_EST_NI_GW_DIFF">"c1887"</definedName>
    <definedName name="IQ_EST_NI_GW_SURPRISE_PERCENT">"c1888"</definedName>
    <definedName name="IQ_EST_NI_REPORT_DIFF">"c1889"</definedName>
    <definedName name="IQ_EST_NI_REPORT_SURPRISE_PERCENT">"c1890"</definedName>
    <definedName name="IQ_EST_NI_SURPRISE_PERCENT">"c1886"</definedName>
    <definedName name="IQ_EST_NUM_BUY">"c1759"</definedName>
    <definedName name="IQ_EST_NUM_HOLD">"c1761"</definedName>
    <definedName name="IQ_EST_NUM_NO_OPINION">"c1758"</definedName>
    <definedName name="IQ_EST_NUM_OUTPERFORM">"c1760"</definedName>
    <definedName name="IQ_EST_NUM_SELL">"c1763"</definedName>
    <definedName name="IQ_EST_NUM_UNDERPERFORM">"c1762"</definedName>
    <definedName name="IQ_EST_OPER_INC_DIFF">"c1877"</definedName>
    <definedName name="IQ_EST_OPER_INC_SURPRISE_PERCENT">"c1878"</definedName>
    <definedName name="IQ_EST_PRE_TAX_DIFF">"c1879"</definedName>
    <definedName name="IQ_EST_PRE_TAX_GW_DIFF">"c1881"</definedName>
    <definedName name="IQ_EST_PRE_TAX_GW_SURPRISE_PERCENT">"c1882"</definedName>
    <definedName name="IQ_EST_PRE_TAX_REPORT_DIFF">"c1883"</definedName>
    <definedName name="IQ_EST_PRE_TAX_REPORT_SURPRISE_PERCENT">"c1884"</definedName>
    <definedName name="IQ_EST_PRE_TAX_SURPRISE_PERCENT">"c1880"</definedName>
    <definedName name="IQ_EST_REV_DIFF">"c1865"</definedName>
    <definedName name="IQ_EST_REV_GROWTH_1YR">"c1638"</definedName>
    <definedName name="IQ_EST_REV_GROWTH_2YR">"c1639"</definedName>
    <definedName name="IQ_EST_REV_GROWTH_Q_1YR">"c1640"</definedName>
    <definedName name="IQ_EST_REV_SEQ_GROWTH_Q">"c1765"</definedName>
    <definedName name="IQ_EST_REV_SURPRISE_PERCENT">"c1866"</definedName>
    <definedName name="IQ_EST_VENDOR">"c5564"</definedName>
    <definedName name="IQ_EV_OVER_EMPLOYEE">"c1428"</definedName>
    <definedName name="IQ_EV_OVER_LTM_EBIT">"c1426"</definedName>
    <definedName name="IQ_EV_OVER_LTM_EBITDA">"c1427"</definedName>
    <definedName name="IQ_EV_OVER_LTM_REVENUE">"c1429"</definedName>
    <definedName name="IQ_EV_OVER_REVENUE_EST">"IQ_EV_OVER_REVENUE_EST"</definedName>
    <definedName name="IQ_EV_OVER_REVENUE_EST_1">"IQ_EV_OVER_REVENUE_EST_1"</definedName>
    <definedName name="IQ_EVAL_DATE">"c2180"</definedName>
    <definedName name="IQ_EXCHANGE">"c405"</definedName>
    <definedName name="IQ_EXCISE_TAXES_EXCL_SALES">"c5515"</definedName>
    <definedName name="IQ_EXCISE_TAXES_INCL_SALES">"c5514"</definedName>
    <definedName name="IQ_EXERCISE_PRICE">"c1897"</definedName>
    <definedName name="IQ_EXERCISED">"c406"</definedName>
    <definedName name="IQ_EXP_RETURN_PENSION_DOMESTIC">"c407"</definedName>
    <definedName name="IQ_EXP_RETURN_PENSION_FOREIGN">"c408"</definedName>
    <definedName name="IQ_EXPLORE_DRILL">"c409"</definedName>
    <definedName name="IQ_EXPORTS_APR_FC_UNUSED_UNUSED_UNUSED">"c8401"</definedName>
    <definedName name="IQ_EXPORTS_APR_UNUSED_UNUSED_UNUSED">"c7521"</definedName>
    <definedName name="IQ_EXPORTS_FC_UNUSED_UNUSED_UNUSED">"c7741"</definedName>
    <definedName name="IQ_EXPORTS_GOODS_REAL_SAAR_APR_FC_UNUSED_UNUSED_UNUSED">"c8512"</definedName>
    <definedName name="IQ_EXPORTS_GOODS_REAL_SAAR_APR_UNUSED_UNUSED_UNUSED">"c7632"</definedName>
    <definedName name="IQ_EXPORTS_GOODS_REAL_SAAR_FC_UNUSED_UNUSED_UNUSED">"c7852"</definedName>
    <definedName name="IQ_EXPORTS_GOODS_REAL_SAAR_POP_FC_UNUSED_UNUSED_UNUSED">"c8072"</definedName>
    <definedName name="IQ_EXPORTS_GOODS_REAL_SAAR_POP_UNUSED_UNUSED_UNUSED">"c7192"</definedName>
    <definedName name="IQ_EXPORTS_GOODS_REAL_SAAR_UNUSED_UNUSED_UNUSED">"c6972"</definedName>
    <definedName name="IQ_EXPORTS_GOODS_REAL_SAAR_YOY_FC_UNUSED_UNUSED_UNUSED">"c8292"</definedName>
    <definedName name="IQ_EXPORTS_GOODS_REAL_SAAR_YOY_UNUSED_UNUSED_UNUSED">"c7412"</definedName>
    <definedName name="IQ_EXPORTS_POP_FC_UNUSED_UNUSED_UNUSED">"c7961"</definedName>
    <definedName name="IQ_EXPORTS_POP_UNUSED_UNUSED_UNUSED">"c7081"</definedName>
    <definedName name="IQ_EXPORTS_SERVICES_REAL_SAAR_APR_FC_UNUSED_UNUSED_UNUSED">"c8516"</definedName>
    <definedName name="IQ_EXPORTS_SERVICES_REAL_SAAR_APR_UNUSED_UNUSED_UNUSED">"c7636"</definedName>
    <definedName name="IQ_EXPORTS_SERVICES_REAL_SAAR_FC_UNUSED_UNUSED_UNUSED">"c7856"</definedName>
    <definedName name="IQ_EXPORTS_SERVICES_REAL_SAAR_POP_FC_UNUSED_UNUSED_UNUSED">"c8076"</definedName>
    <definedName name="IQ_EXPORTS_SERVICES_REAL_SAAR_POP_UNUSED_UNUSED_UNUSED">"c7196"</definedName>
    <definedName name="IQ_EXPORTS_SERVICES_REAL_SAAR_UNUSED_UNUSED_UNUSED">"c6976"</definedName>
    <definedName name="IQ_EXPORTS_SERVICES_REAL_SAAR_YOY_FC_UNUSED_UNUSED_UNUSED">"c8296"</definedName>
    <definedName name="IQ_EXPORTS_SERVICES_REAL_SAAR_YOY_UNUSED_UNUSED_UNUSED">"c7416"</definedName>
    <definedName name="IQ_EXPORTS_UNUSED_UNUSED_UNUSED">"c6861"</definedName>
    <definedName name="IQ_EXPORTS_YOY_FC_UNUSED_UNUSED_UNUSED">"c8181"</definedName>
    <definedName name="IQ_EXPORTS_YOY_UNUSED_UNUSED_UNUSED">"c7301"</definedName>
    <definedName name="IQ_EXTRA_ACC_ITEMS">"c410"</definedName>
    <definedName name="IQ_EXTRA_ACC_ITEMS_BNK">"c411"</definedName>
    <definedName name="IQ_EXTRA_ACC_ITEMS_BR">"c412"</definedName>
    <definedName name="IQ_EXTRA_ACC_ITEMS_FIN">"c413"</definedName>
    <definedName name="IQ_EXTRA_ACC_ITEMS_INS">"c414"</definedName>
    <definedName name="IQ_EXTRA_ACC_ITEMS_REIT">"c415"</definedName>
    <definedName name="IQ_EXTRA_ACC_ITEMS_UTI">"c416"</definedName>
    <definedName name="IQ_EXTRA_ITEMS">"c1459"</definedName>
    <definedName name="IQ_FDIC">"c417"</definedName>
    <definedName name="IQ_FEDFUNDS_SOLD">"c2256"</definedName>
    <definedName name="IQ_FFO">"c1574"</definedName>
    <definedName name="IQ_FFO_ACT_OR_EST">"c2216"</definedName>
    <definedName name="IQ_FFO_ADJ_ACT_OR_EST">"c4435"</definedName>
    <definedName name="IQ_FFO_EST">"c418"</definedName>
    <definedName name="IQ_FFO_EST_DET_EST">"c12059"</definedName>
    <definedName name="IQ_FFO_EST_DET_EST_CURRENCY">"c12466"</definedName>
    <definedName name="IQ_FFO_EST_DET_EST_CURRENCY_REUT">"c12536"</definedName>
    <definedName name="IQ_FFO_EST_DET_EST_DATE">"c12212"</definedName>
    <definedName name="IQ_FFO_EST_DET_EST_DATE_REUT">"c12295"</definedName>
    <definedName name="IQ_FFO_EST_DET_EST_INCL">"c12349"</definedName>
    <definedName name="IQ_FFO_EST_DET_EST_INCL_REUT">"c12419"</definedName>
    <definedName name="IQ_FFO_EST_DET_EST_ORIGIN_REUT">"c12724"</definedName>
    <definedName name="IQ_FFO_EST_DET_EST_REUT">"c12153"</definedName>
    <definedName name="IQ_FFO_EST_REUT">"c3837"</definedName>
    <definedName name="IQ_FFO_HIGH_EST">"c419"</definedName>
    <definedName name="IQ_FFO_HIGH_EST_REUT">"c3839"</definedName>
    <definedName name="IQ_FFO_LOW_EST">"c420"</definedName>
    <definedName name="IQ_FFO_LOW_EST_REUT">"c3840"</definedName>
    <definedName name="IQ_FFO_MEDIAN_EST">"c1665"</definedName>
    <definedName name="IQ_FFO_MEDIAN_EST_REUT">"c3838"</definedName>
    <definedName name="IQ_FFO_NUM_EST">"c421"</definedName>
    <definedName name="IQ_FFO_NUM_EST_REUT">"c3841"</definedName>
    <definedName name="IQ_FFO_PAYOUT_RATIO">"c3492"</definedName>
    <definedName name="IQ_FFO_SHARE_ACT_OR_EST">"c4446"</definedName>
    <definedName name="IQ_FFO_STDDEV_EST">"c422"</definedName>
    <definedName name="IQ_FFO_STDDEV_EST_REUT">"c3842"</definedName>
    <definedName name="IQ_FH">100000</definedName>
    <definedName name="IQ_FHLB_DEBT">"c423"</definedName>
    <definedName name="IQ_FHLB_DUE_CY">"c2080"</definedName>
    <definedName name="IQ_FHLB_DUE_CY1">"c2081"</definedName>
    <definedName name="IQ_FHLB_DUE_CY2">"c2082"</definedName>
    <definedName name="IQ_FHLB_DUE_CY3">"c2083"</definedName>
    <definedName name="IQ_FHLB_DUE_CY4">"c2084"</definedName>
    <definedName name="IQ_FHLB_DUE_NEXT_FIVE">"c2085"</definedName>
    <definedName name="IQ_FILING_CURRENCY">"c2129"</definedName>
    <definedName name="IQ_FILINGDATE_BS">"c424"</definedName>
    <definedName name="IQ_FILINGDATE_CF">"c425"</definedName>
    <definedName name="IQ_FILINGDATE_IS">"c426"</definedName>
    <definedName name="IQ_FILM_RIGHTS">"c2254"</definedName>
    <definedName name="IQ_FIN_DIV_ASSETS_CURRENT">"c427"</definedName>
    <definedName name="IQ_FIN_DIV_ASSETS_LT">"c428"</definedName>
    <definedName name="IQ_FIN_DIV_CURRENT_PORT_DEBT_TOTAL">"c5524"</definedName>
    <definedName name="IQ_FIN_DIV_CURRENT_PORT_LEASES_TOTAL">"c5523"</definedName>
    <definedName name="IQ_FIN_DIV_DEBT_CURRENT">"c429"</definedName>
    <definedName name="IQ_FIN_DIV_DEBT_LT">"c430"</definedName>
    <definedName name="IQ_FIN_DIV_DEBT_LT_TOTAL">"c5526"</definedName>
    <definedName name="IQ_FIN_DIV_EXP">"c431"</definedName>
    <definedName name="IQ_FIN_DIV_INT_EXP">"c432"</definedName>
    <definedName name="IQ_FIN_DIV_LEASES_LT_TOTAL">"c5525"</definedName>
    <definedName name="IQ_FIN_DIV_LIAB_CURRENT">"c433"</definedName>
    <definedName name="IQ_FIN_DIV_LIAB_LT">"c434"</definedName>
    <definedName name="IQ_FIN_DIV_LOANS_CURRENT">"c435"</definedName>
    <definedName name="IQ_FIN_DIV_LOANS_LT">"c436"</definedName>
    <definedName name="IQ_FIN_DIV_NOTES_PAY_TOTAL">"c5522"</definedName>
    <definedName name="IQ_FIN_DIV_REV">"c437"</definedName>
    <definedName name="IQ_FIN_DIV_ST_DEBT_TOTAL">"c5527"</definedName>
    <definedName name="IQ_FINANCING_CASH">"c1405"</definedName>
    <definedName name="IQ_FINANCING_CASH_SUPPL">"c1406"</definedName>
    <definedName name="IQ_FINISHED_INV">"c438"</definedName>
    <definedName name="IQ_FIRST_INT_DATE">"c2186"</definedName>
    <definedName name="IQ_FIRST_YEAR_LIFE">"c439"</definedName>
    <definedName name="IQ_FIRST_YEAR_LIFE_PREM">"c2787"</definedName>
    <definedName name="IQ_FIRST_YEAR_PREM">"c2786"</definedName>
    <definedName name="IQ_FIRSTPRICINGDATE">"c3050"</definedName>
    <definedName name="IQ_FISCAL_Q">"c440"</definedName>
    <definedName name="IQ_FISCAL_Y">"c441"</definedName>
    <definedName name="IQ_FIVE_PERCENT_OWNER">"c442"</definedName>
    <definedName name="IQ_FIVEPERCENT_PERCENT">"c443"</definedName>
    <definedName name="IQ_FIVEPERCENT_SHARES">"c444"</definedName>
    <definedName name="IQ_FIXED_ASSET_TURNS">"c445"</definedName>
    <definedName name="IQ_FIXED_INVEST_APR_FC_UNUSED_UNUSED_UNUSED">"c8410"</definedName>
    <definedName name="IQ_FIXED_INVEST_APR_UNUSED_UNUSED_UNUSED">"c7530"</definedName>
    <definedName name="IQ_FIXED_INVEST_FC_UNUSED_UNUSED_UNUSED">"c7750"</definedName>
    <definedName name="IQ_FIXED_INVEST_POP_FC_UNUSED_UNUSED_UNUSED">"c7970"</definedName>
    <definedName name="IQ_FIXED_INVEST_POP_UNUSED_UNUSED_UNUSED">"c7090"</definedName>
    <definedName name="IQ_FIXED_INVEST_REAL_APR_FC_UNUSED_UNUSED_UNUSED">"c8518"</definedName>
    <definedName name="IQ_FIXED_INVEST_REAL_APR_UNUSED_UNUSED_UNUSED">"c7638"</definedName>
    <definedName name="IQ_FIXED_INVEST_REAL_FC_UNUSED_UNUSED_UNUSED">"c7858"</definedName>
    <definedName name="IQ_FIXED_INVEST_REAL_POP_FC_UNUSED_UNUSED_UNUSED">"c8078"</definedName>
    <definedName name="IQ_FIXED_INVEST_REAL_POP_UNUSED_UNUSED_UNUSED">"c7198"</definedName>
    <definedName name="IQ_FIXED_INVEST_REAL_UNUSED_UNUSED_UNUSED">"c6978"</definedName>
    <definedName name="IQ_FIXED_INVEST_REAL_YOY_FC_UNUSED_UNUSED_UNUSED">"c8298"</definedName>
    <definedName name="IQ_FIXED_INVEST_REAL_YOY_UNUSED_UNUSED_UNUSED">"c7418"</definedName>
    <definedName name="IQ_FIXED_INVEST_UNUSED_UNUSED_UNUSED">"c6870"</definedName>
    <definedName name="IQ_FIXED_INVEST_YOY_FC_UNUSED_UNUSED_UNUSED">"c8190"</definedName>
    <definedName name="IQ_FIXED_INVEST_YOY_UNUSED_UNUSED_UNUSED">"c7310"</definedName>
    <definedName name="IQ_FLOAT_PERCENT">"c1575"</definedName>
    <definedName name="IQ_FOREIGN_BRANCHES_U.S._BANKS_LOANS_FDIC">"c6438"</definedName>
    <definedName name="IQ_FOREIGN_DEP_IB">"c446"</definedName>
    <definedName name="IQ_FOREIGN_DEP_NON_IB">"c447"</definedName>
    <definedName name="IQ_FOREIGN_EXCHANGE">"c1376"</definedName>
    <definedName name="IQ_FOREIGN_LOANS">"c448"</definedName>
    <definedName name="IQ_FQ">500</definedName>
    <definedName name="IQ_FUEL">"c449"</definedName>
    <definedName name="IQ_FULL_TIME">"c450"</definedName>
    <definedName name="IQ_FWD">"LTM"</definedName>
    <definedName name="IQ_FWD_CY">10001</definedName>
    <definedName name="IQ_FWD_CY1">10002</definedName>
    <definedName name="IQ_FWD_CY2">10003</definedName>
    <definedName name="IQ_FWD_FY">1001</definedName>
    <definedName name="IQ_FWD_FY1">1002</definedName>
    <definedName name="IQ_FWD_FY2">1003</definedName>
    <definedName name="IQ_FWD_Q">501</definedName>
    <definedName name="IQ_FWD_Q1">502</definedName>
    <definedName name="IQ_FWD_Q2">503</definedName>
    <definedName name="IQ_FWD_Q3">"504"</definedName>
    <definedName name="IQ_FWD_Q4">"505"</definedName>
    <definedName name="IQ_FWD_Q5">"506"</definedName>
    <definedName name="IQ_FWD_Q6">"507"</definedName>
    <definedName name="IQ_FWD_Q7">"508"</definedName>
    <definedName name="IQ_FWD1">"LTM"</definedName>
    <definedName name="IQ_FX">"c451"</definedName>
    <definedName name="IQ_FY">1000</definedName>
    <definedName name="IQ_FY_DATE">"IQ_FY_DATE"</definedName>
    <definedName name="IQ_GA_EXP">"c2241"</definedName>
    <definedName name="IQ_GAIN_ASSETS">"c452"</definedName>
    <definedName name="IQ_GAIN_ASSETS_BNK">"c453"</definedName>
    <definedName name="IQ_GAIN_ASSETS_BR">"c454"</definedName>
    <definedName name="IQ_GAIN_ASSETS_CF">"c455"</definedName>
    <definedName name="IQ_GAIN_ASSETS_CF_BNK">"c456"</definedName>
    <definedName name="IQ_GAIN_ASSETS_CF_BR">"c457"</definedName>
    <definedName name="IQ_GAIN_ASSETS_CF_FIN">"c458"</definedName>
    <definedName name="IQ_GAIN_ASSETS_CF_INS">"c459"</definedName>
    <definedName name="IQ_GAIN_ASSETS_CF_REIT">"c460"</definedName>
    <definedName name="IQ_GAIN_ASSETS_CF_UTI">"c461"</definedName>
    <definedName name="IQ_GAIN_ASSETS_FIN">"c462"</definedName>
    <definedName name="IQ_GAIN_ASSETS_INS">"c463"</definedName>
    <definedName name="IQ_GAIN_ASSETS_REIT">"c471"</definedName>
    <definedName name="IQ_GAIN_ASSETS_REV">"c472"</definedName>
    <definedName name="IQ_GAIN_ASSETS_REV_BNK">"c473"</definedName>
    <definedName name="IQ_GAIN_ASSETS_REV_BR">"c474"</definedName>
    <definedName name="IQ_GAIN_ASSETS_REV_FIN">"c475"</definedName>
    <definedName name="IQ_GAIN_ASSETS_REV_INS">"c476"</definedName>
    <definedName name="IQ_GAIN_ASSETS_REV_REIT">"c477"</definedName>
    <definedName name="IQ_GAIN_ASSETS_REV_UTI">"c478"</definedName>
    <definedName name="IQ_GAIN_ASSETS_UTI">"c479"</definedName>
    <definedName name="IQ_GAIN_INVEST">"c1463"</definedName>
    <definedName name="IQ_GAIN_INVEST_BNK">"c1582"</definedName>
    <definedName name="IQ_GAIN_INVEST_BR">"c1464"</definedName>
    <definedName name="IQ_GAIN_INVEST_CF">"c480"</definedName>
    <definedName name="IQ_GAIN_INVEST_CF_BNK">"c481"</definedName>
    <definedName name="IQ_GAIN_INVEST_CF_BR">"c482"</definedName>
    <definedName name="IQ_GAIN_INVEST_CF_FIN">"c483"</definedName>
    <definedName name="IQ_GAIN_INVEST_CF_INS">"c484"</definedName>
    <definedName name="IQ_GAIN_INVEST_CF_REIT">"c485"</definedName>
    <definedName name="IQ_GAIN_INVEST_CF_UTI">"c486"</definedName>
    <definedName name="IQ_GAIN_INVEST_FIN">"c1465"</definedName>
    <definedName name="IQ_GAIN_INVEST_INS">"c1466"</definedName>
    <definedName name="IQ_GAIN_INVEST_REIT">"c1467"</definedName>
    <definedName name="IQ_GAIN_INVEST_REV">"c494"</definedName>
    <definedName name="IQ_GAIN_INVEST_REV_BNK">"c495"</definedName>
    <definedName name="IQ_GAIN_INVEST_REV_BR">"c496"</definedName>
    <definedName name="IQ_GAIN_INVEST_REV_FIN">"c497"</definedName>
    <definedName name="IQ_GAIN_INVEST_REV_INS">"c498"</definedName>
    <definedName name="IQ_GAIN_INVEST_REV_REIT">"c499"</definedName>
    <definedName name="IQ_GAIN_INVEST_REV_UTI">"c500"</definedName>
    <definedName name="IQ_GAIN_INVEST_UTI">"c1468"</definedName>
    <definedName name="IQ_GAIN_LOANS_REC">"c501"</definedName>
    <definedName name="IQ_GAIN_LOANS_RECEIV">"c502"</definedName>
    <definedName name="IQ_GAIN_LOANS_RECEIV_REV_FIN">"c503"</definedName>
    <definedName name="IQ_GAIN_LOANS_REV">"c504"</definedName>
    <definedName name="IQ_GAIN_SALE_ASSETS">"c1377"</definedName>
    <definedName name="IQ_GEO_SEG_ASSETS">"c4069"</definedName>
    <definedName name="IQ_GEO_SEG_ASSETS_ABS">"c4091"</definedName>
    <definedName name="IQ_GEO_SEG_ASSETS_TOTAL">"c4123"</definedName>
    <definedName name="IQ_GEO_SEG_CAPEX">"c4083"</definedName>
    <definedName name="IQ_GEO_SEG_CAPEX_ABS">"c4105"</definedName>
    <definedName name="IQ_GEO_SEG_CAPEX_TOTAL">"c4127"</definedName>
    <definedName name="IQ_GEO_SEG_DA">"c4082"</definedName>
    <definedName name="IQ_GEO_SEG_DA_ABS">"c4104"</definedName>
    <definedName name="IQ_GEO_SEG_DA_TOTAL">"c4126"</definedName>
    <definedName name="IQ_GEO_SEG_EARNINGS_OP">"c4073"</definedName>
    <definedName name="IQ_GEO_SEG_EARNINGS_OP_ABS">"c4095"</definedName>
    <definedName name="IQ_GEO_SEG_EARNINGS_OP_TOTAL">"c4119"</definedName>
    <definedName name="IQ_GEO_SEG_EBT">"c4072"</definedName>
    <definedName name="IQ_GEO_SEG_EBT_ABS">"c4094"</definedName>
    <definedName name="IQ_GEO_SEG_EBT_TOTAL">"c4121"</definedName>
    <definedName name="IQ_GEO_SEG_GP">"c4070"</definedName>
    <definedName name="IQ_GEO_SEG_GP_ABS">"c4092"</definedName>
    <definedName name="IQ_GEO_SEG_GP_TOTAL">"c4120"</definedName>
    <definedName name="IQ_GEO_SEG_INC_TAX">"c4081"</definedName>
    <definedName name="IQ_GEO_SEG_INC_TAX_ABS">"c4103"</definedName>
    <definedName name="IQ_GEO_SEG_INC_TAX_TOTAL">"c4125"</definedName>
    <definedName name="IQ_GEO_SEG_INTEREST_EXP">"c4080"</definedName>
    <definedName name="IQ_GEO_SEG_INTEREST_EXP_ABS">"c4102"</definedName>
    <definedName name="IQ_GEO_SEG_INTEREST_EXP_TOTAL">"c4124"</definedName>
    <definedName name="IQ_GEO_SEG_NAME">"c5484"</definedName>
    <definedName name="IQ_GEO_SEG_NAME_ABS">"c5485"</definedName>
    <definedName name="IQ_GEO_SEG_NI">"c4071"</definedName>
    <definedName name="IQ_GEO_SEG_NI_ABS">"c4093"</definedName>
    <definedName name="IQ_GEO_SEG_NI_TOTAL">"c4122"</definedName>
    <definedName name="IQ_GEO_SEG_OPER_INC">"c4075"</definedName>
    <definedName name="IQ_GEO_SEG_OPER_INC_ABS">"c4097"</definedName>
    <definedName name="IQ_GEO_SEG_OPER_INC_TOTAL">"c4118"</definedName>
    <definedName name="IQ_GEO_SEG_REV">"c4074"</definedName>
    <definedName name="IQ_GEO_SEG_REV_ABS">"c4096"</definedName>
    <definedName name="IQ_GEO_SEG_REV_TOTAL">"c4117"</definedName>
    <definedName name="IQ_GOODWILL_NET">"c1380"</definedName>
    <definedName name="IQ_GP">"c511"</definedName>
    <definedName name="IQ_GP_10YR_ANN_GROWTH">"c512"</definedName>
    <definedName name="IQ_GP_1YR_ANN_GROWTH">"c513"</definedName>
    <definedName name="IQ_GP_2YR_ANN_GROWTH">"c514"</definedName>
    <definedName name="IQ_GP_3YR_ANN_GROWTH">"c515"</definedName>
    <definedName name="IQ_GP_5YR_ANN_GROWTH">"c516"</definedName>
    <definedName name="IQ_GP_7YR_ANN_GROWTH">"c517"</definedName>
    <definedName name="IQ_GPPE">"c518"</definedName>
    <definedName name="IQ_GROSS_AH_EARNED">"c2742"</definedName>
    <definedName name="IQ_GROSS_CLAIM_EXP_INCUR">"c2755"</definedName>
    <definedName name="IQ_GROSS_CLAIM_EXP_PAID">"c2758"</definedName>
    <definedName name="IQ_GROSS_CLAIM_EXP_RES">"c2752"</definedName>
    <definedName name="IQ_GROSS_DIVID">"c1446"</definedName>
    <definedName name="IQ_GROSS_EARNED">"c2732"</definedName>
    <definedName name="IQ_GROSS_LIFE_EARNED">"c2737"</definedName>
    <definedName name="IQ_GROSS_LIFE_IN_FORCE">"c2767"</definedName>
    <definedName name="IQ_GROSS_LOANS">"c521"</definedName>
    <definedName name="IQ_GROSS_LOANS_10YR_ANN_GROWTH">"c522"</definedName>
    <definedName name="IQ_GROSS_LOANS_1YR_ANN_GROWTH">"c523"</definedName>
    <definedName name="IQ_GROSS_LOANS_2YR_ANN_GROWTH">"c524"</definedName>
    <definedName name="IQ_GROSS_LOANS_3YR_ANN_GROWTH">"c525"</definedName>
    <definedName name="IQ_GROSS_LOANS_5YR_ANN_GROWTH">"c526"</definedName>
    <definedName name="IQ_GROSS_LOANS_7YR_ANN_GROWTH">"c527"</definedName>
    <definedName name="IQ_GROSS_LOANS_TOTAL_DEPOSITS">"c528"</definedName>
    <definedName name="IQ_GROSS_MARGIN">"c529"</definedName>
    <definedName name="IQ_GROSS_PC_EARNED">"c2747"</definedName>
    <definedName name="IQ_GROSS_PROFIT">"c1378"</definedName>
    <definedName name="IQ_GROSS_SPRD">"c2155"</definedName>
    <definedName name="IQ_GROSS_WRITTEN">"c2726"</definedName>
    <definedName name="IQ_GW">"c530"</definedName>
    <definedName name="IQ_GW_AMORT_BR">"c532"</definedName>
    <definedName name="IQ_GW_AMORT_FIN">"c540"</definedName>
    <definedName name="IQ_GW_AMORT_INS">"c541"</definedName>
    <definedName name="IQ_GW_AMORT_REIT">"c542"</definedName>
    <definedName name="IQ_GW_AMORT_UTI">"c543"</definedName>
    <definedName name="IQ_GW_INTAN_AMORT">"c1469"</definedName>
    <definedName name="IQ_GW_INTAN_AMORT_BNK">"c544"</definedName>
    <definedName name="IQ_GW_INTAN_AMORT_BR">"c1470"</definedName>
    <definedName name="IQ_GW_INTAN_AMORT_CF">"c1471"</definedName>
    <definedName name="IQ_GW_INTAN_AMORT_CF_BNK">"c1472"</definedName>
    <definedName name="IQ_GW_INTAN_AMORT_CF_BR">"c1473"</definedName>
    <definedName name="IQ_GW_INTAN_AMORT_CF_FIN">"c1474"</definedName>
    <definedName name="IQ_GW_INTAN_AMORT_CF_INS">"c1475"</definedName>
    <definedName name="IQ_GW_INTAN_AMORT_CF_REIT">"c1476"</definedName>
    <definedName name="IQ_GW_INTAN_AMORT_CF_UTI">"c1477"</definedName>
    <definedName name="IQ_GW_INTAN_AMORT_FIN">"c1478"</definedName>
    <definedName name="IQ_GW_INTAN_AMORT_INS">"c1479"</definedName>
    <definedName name="IQ_GW_INTAN_AMORT_REIT">"c1480"</definedName>
    <definedName name="IQ_GW_INTAN_AMORT_UTI">"c1481"</definedName>
    <definedName name="IQ_HIGH_TARGET_PRICE">"c1651"</definedName>
    <definedName name="IQ_HIGH_TARGET_PRICE_REUT">"c5317"</definedName>
    <definedName name="IQ_HIGHPRICE">"c545"</definedName>
    <definedName name="IQ_HOMEOWNERS_WRITTEN">"c546"</definedName>
    <definedName name="IQ_HOUSING_COMPLETIONS_SINGLE_FAM_APR_FC_UNUSED_UNUSED_UNUSED">"c8422"</definedName>
    <definedName name="IQ_HOUSING_COMPLETIONS_SINGLE_FAM_APR_UNUSED_UNUSED_UNUSED">"c7542"</definedName>
    <definedName name="IQ_HOUSING_COMPLETIONS_SINGLE_FAM_FC_UNUSED_UNUSED_UNUSED">"c7762"</definedName>
    <definedName name="IQ_HOUSING_COMPLETIONS_SINGLE_FAM_POP_FC_UNUSED_UNUSED_UNUSED">"c7982"</definedName>
    <definedName name="IQ_HOUSING_COMPLETIONS_SINGLE_FAM_POP_UNUSED_UNUSED_UNUSED">"c7102"</definedName>
    <definedName name="IQ_HOUSING_COMPLETIONS_SINGLE_FAM_UNUSED_UNUSED_UNUSED">"c6882"</definedName>
    <definedName name="IQ_HOUSING_COMPLETIONS_SINGLE_FAM_YOY_FC_UNUSED_UNUSED_UNUSED">"c8202"</definedName>
    <definedName name="IQ_HOUSING_COMPLETIONS_SINGLE_FAM_YOY_UNUSED_UNUSED_UNUSED">"c7322"</definedName>
    <definedName name="IQ_IMPAIR_OIL">"c547"</definedName>
    <definedName name="IQ_IMPAIRMENT_GW">"c548"</definedName>
    <definedName name="IQ_IMPORTS_GOODS_REAL_SAAR_APR_FC_UNUSED_UNUSED_UNUSED">"c8523"</definedName>
    <definedName name="IQ_IMPORTS_GOODS_REAL_SAAR_APR_UNUSED_UNUSED_UNUSED">"c7643"</definedName>
    <definedName name="IQ_IMPORTS_GOODS_REAL_SAAR_FC_UNUSED_UNUSED_UNUSED">"c7863"</definedName>
    <definedName name="IQ_IMPORTS_GOODS_REAL_SAAR_POP_FC_UNUSED_UNUSED_UNUSED">"c8083"</definedName>
    <definedName name="IQ_IMPORTS_GOODS_REAL_SAAR_POP_UNUSED_UNUSED_UNUSED">"c7203"</definedName>
    <definedName name="IQ_IMPORTS_GOODS_REAL_SAAR_UNUSED_UNUSED_UNUSED">"c6983"</definedName>
    <definedName name="IQ_IMPORTS_GOODS_REAL_SAAR_YOY_FC_UNUSED_UNUSED_UNUSED">"c8303"</definedName>
    <definedName name="IQ_IMPORTS_GOODS_REAL_SAAR_YOY_UNUSED_UNUSED_UNUSED">"c7423"</definedName>
    <definedName name="IQ_IMPORTS_GOODS_SERVICES_APR_FC_UNUSED_UNUSED_UNUSED">"c8429"</definedName>
    <definedName name="IQ_IMPORTS_GOODS_SERVICES_APR_UNUSED_UNUSED_UNUSED">"c7549"</definedName>
    <definedName name="IQ_IMPORTS_GOODS_SERVICES_FC_UNUSED_UNUSED_UNUSED">"c7769"</definedName>
    <definedName name="IQ_IMPORTS_GOODS_SERVICES_POP_FC_UNUSED_UNUSED_UNUSED">"c7989"</definedName>
    <definedName name="IQ_IMPORTS_GOODS_SERVICES_POP_UNUSED_UNUSED_UNUSED">"c7109"</definedName>
    <definedName name="IQ_IMPORTS_GOODS_SERVICES_REAL_SAAR_APR_FC_UNUSED_UNUSED_UNUSED">"c8524"</definedName>
    <definedName name="IQ_IMPORTS_GOODS_SERVICES_REAL_SAAR_APR_UNUSED_UNUSED_UNUSED">"c7644"</definedName>
    <definedName name="IQ_IMPORTS_GOODS_SERVICES_REAL_SAAR_FC_UNUSED_UNUSED_UNUSED">"c7864"</definedName>
    <definedName name="IQ_IMPORTS_GOODS_SERVICES_REAL_SAAR_POP_FC_UNUSED_UNUSED_UNUSED">"c8084"</definedName>
    <definedName name="IQ_IMPORTS_GOODS_SERVICES_REAL_SAAR_POP_UNUSED_UNUSED_UNUSED">"c7204"</definedName>
    <definedName name="IQ_IMPORTS_GOODS_SERVICES_REAL_SAAR_UNUSED_UNUSED_UNUSED">"c6984"</definedName>
    <definedName name="IQ_IMPORTS_GOODS_SERVICES_REAL_SAAR_YOY_FC_UNUSED_UNUSED_UNUSED">"c8304"</definedName>
    <definedName name="IQ_IMPORTS_GOODS_SERVICES_REAL_SAAR_YOY_UNUSED_UNUSED_UNUSED">"c7424"</definedName>
    <definedName name="IQ_IMPORTS_GOODS_SERVICES_UNUSED_UNUSED_UNUSED">"c6889"</definedName>
    <definedName name="IQ_IMPORTS_GOODS_SERVICES_YOY_FC_UNUSED_UNUSED_UNUSED">"c8209"</definedName>
    <definedName name="IQ_IMPORTS_GOODS_SERVICES_YOY_UNUSED_UNUSED_UNUSED">"c7329"</definedName>
    <definedName name="IQ_IMPUT_OPER_LEASE_DEPR">"c2987"</definedName>
    <definedName name="IQ_IMPUT_OPER_LEASE_INT_EXP">"c2986"</definedName>
    <definedName name="IQ_INC_AFTER_TAX">"c1598"</definedName>
    <definedName name="IQ_INC_AVAIL_EXCL">"c1395"</definedName>
    <definedName name="IQ_INC_AVAIL_INCL">"c1396"</definedName>
    <definedName name="IQ_INC_BEFORE_TAX">"c1375"</definedName>
    <definedName name="IQ_INC_EQUITY">"c549"</definedName>
    <definedName name="IQ_INC_EQUITY_BR">"c550"</definedName>
    <definedName name="IQ_INC_EQUITY_CF">"c551"</definedName>
    <definedName name="IQ_INC_EQUITY_FIN">"c552"</definedName>
    <definedName name="IQ_INC_EQUITY_INS">"c553"</definedName>
    <definedName name="IQ_INC_EQUITY_REC_BNK">"c554"</definedName>
    <definedName name="IQ_INC_EQUITY_REIT">"c555"</definedName>
    <definedName name="IQ_INC_EQUITY_REV_BNK">"c556"</definedName>
    <definedName name="IQ_INC_EQUITY_UTI">"c557"</definedName>
    <definedName name="IQ_INC_REAL_ESTATE_REC">"c558"</definedName>
    <definedName name="IQ_INC_REAL_ESTATE_REV">"c559"</definedName>
    <definedName name="IQ_INC_TAX">"c560"</definedName>
    <definedName name="IQ_INC_TAX_EXCL">"c1599"</definedName>
    <definedName name="IQ_INC_TAX_PAY_CURRENT">"c561"</definedName>
    <definedName name="IQ_INC_TRADE_ACT">"c562"</definedName>
    <definedName name="IQ_INDUSTRY">"c3601"</definedName>
    <definedName name="IQ_INDUSTRY_GROUP">"c3602"</definedName>
    <definedName name="IQ_INDUSTRY_SECTOR">"c3603"</definedName>
    <definedName name="IQ_INS_ANNUITY_LIAB">"c563"</definedName>
    <definedName name="IQ_INS_ANNUITY_REV">"c2788"</definedName>
    <definedName name="IQ_INS_DIV_EXP">"c564"</definedName>
    <definedName name="IQ_INS_DIV_REV">"c565"</definedName>
    <definedName name="IQ_INS_IN_FORCE">"c566"</definedName>
    <definedName name="IQ_INS_LIAB">"c567"</definedName>
    <definedName name="IQ_INS_POLICY_EXP">"c568"</definedName>
    <definedName name="IQ_INS_REV">"c569"</definedName>
    <definedName name="IQ_INS_SETTLE">"c570"</definedName>
    <definedName name="IQ_INS_SETTLE_BNK">"c571"</definedName>
    <definedName name="IQ_INS_SETTLE_BR">"c572"</definedName>
    <definedName name="IQ_INS_SETTLE_FIN">"c573"</definedName>
    <definedName name="IQ_INS_SETTLE_INS">"c574"</definedName>
    <definedName name="IQ_INS_SETTLE_REIT">"c575"</definedName>
    <definedName name="IQ_INS_SETTLE_UTI">"c576"</definedName>
    <definedName name="IQ_INSIDER_3MTH_BOUGHT_PCT">"c1534"</definedName>
    <definedName name="IQ_INSIDER_3MTH_NET_PCT">"c1535"</definedName>
    <definedName name="IQ_INSIDER_3MTH_SOLD_PCT">"c1533"</definedName>
    <definedName name="IQ_INSIDER_6MTH_BOUGHT_PCT">"c1537"</definedName>
    <definedName name="IQ_INSIDER_6MTH_NET_PCT">"c1538"</definedName>
    <definedName name="IQ_INSIDER_6MTH_SOLD_PCT">"c1536"</definedName>
    <definedName name="IQ_INSIDER_OVER_TOTAL">"c1581"</definedName>
    <definedName name="IQ_INSIDER_OWNER">"c577"</definedName>
    <definedName name="IQ_INSIDER_PERCENT">"c578"</definedName>
    <definedName name="IQ_INSIDER_SHARES">"c579"</definedName>
    <definedName name="IQ_INSTITUTIONAL_OVER_TOTAL">"c1580"</definedName>
    <definedName name="IQ_INSTITUTIONAL_OWNER">"c580"</definedName>
    <definedName name="IQ_INSTITUTIONAL_PERCENT">"c581"</definedName>
    <definedName name="IQ_INSTITUTIONAL_SHARES">"c582"</definedName>
    <definedName name="IQ_INSUR_RECEIV">"c1600"</definedName>
    <definedName name="IQ_INT_BORROW">"c583"</definedName>
    <definedName name="IQ_INT_DEPOSITS">"c584"</definedName>
    <definedName name="IQ_INT_DIV_INC">"c585"</definedName>
    <definedName name="IQ_INT_EXP_BR">"c586"</definedName>
    <definedName name="IQ_INT_EXP_COVERAGE">"c587"</definedName>
    <definedName name="IQ_INT_EXP_FIN">"c588"</definedName>
    <definedName name="IQ_INT_EXP_INCL_CAP">"c2988"</definedName>
    <definedName name="IQ_INT_EXP_INS">"c589"</definedName>
    <definedName name="IQ_INT_EXP_LTD">"c2086"</definedName>
    <definedName name="IQ_INT_EXP_REIT">"c590"</definedName>
    <definedName name="IQ_INT_EXP_TOTAL">"c591"</definedName>
    <definedName name="IQ_INT_EXP_UTI">"c592"</definedName>
    <definedName name="IQ_INT_INC_BR">"c593"</definedName>
    <definedName name="IQ_INT_INC_FIN">"c594"</definedName>
    <definedName name="IQ_INT_INC_INVEST">"c595"</definedName>
    <definedName name="IQ_INT_INC_LOANS">"c596"</definedName>
    <definedName name="IQ_INT_INC_REIT">"c597"</definedName>
    <definedName name="IQ_INT_INC_TOTAL">"c598"</definedName>
    <definedName name="IQ_INT_INC_UTI">"c599"</definedName>
    <definedName name="IQ_INT_INV_INC">"c600"</definedName>
    <definedName name="IQ_INT_INV_INC_REIT">"c601"</definedName>
    <definedName name="IQ_INT_INV_INC_UTI">"c602"</definedName>
    <definedName name="IQ_INT_ON_BORROWING_COVERAGE">"c603"</definedName>
    <definedName name="IQ_INT_RATE_SPREAD">"c604"</definedName>
    <definedName name="IQ_INTANGIBLES_NET">"c1407"</definedName>
    <definedName name="IQ_INTEREST_CASH_DEPOSITS">"c2255"</definedName>
    <definedName name="IQ_INTEREST_EXP">"c618"</definedName>
    <definedName name="IQ_INTEREST_EXP_NET">"c1450"</definedName>
    <definedName name="IQ_INTEREST_EXP_NON">"c1383"</definedName>
    <definedName name="IQ_INTEREST_EXP_SUPPL">"c1460"</definedName>
    <definedName name="IQ_INTEREST_INC">"c1393"</definedName>
    <definedName name="IQ_INTEREST_INC_10K">"IQ_INTEREST_INC_10K"</definedName>
    <definedName name="IQ_INTEREST_INC_10Q">"IQ_INTEREST_INC_10Q"</definedName>
    <definedName name="IQ_INTEREST_INC_10Q1">"IQ_INTEREST_INC_10Q1"</definedName>
    <definedName name="IQ_INTEREST_INC_NON">"c1384"</definedName>
    <definedName name="IQ_INTEREST_INVEST_INC">"c619"</definedName>
    <definedName name="IQ_INV_10YR_ANN_GROWTH">"c1930"</definedName>
    <definedName name="IQ_INV_1YR_ANN_GROWTH">"c1925"</definedName>
    <definedName name="IQ_INV_2YR_ANN_GROWTH">"c1926"</definedName>
    <definedName name="IQ_INV_3YR_ANN_GROWTH">"c1927"</definedName>
    <definedName name="IQ_INV_5YR_ANN_GROWTH">"c1928"</definedName>
    <definedName name="IQ_INV_7YR_ANN_GROWTH">"c1929"</definedName>
    <definedName name="IQ_INV_BANKING_FEE">"c620"</definedName>
    <definedName name="IQ_INV_METHOD">"c621"</definedName>
    <definedName name="IQ_INVENTORY">"c622"</definedName>
    <definedName name="IQ_INVENTORY_TURNS">"c623"</definedName>
    <definedName name="IQ_INVENTORY_UTI">"c624"</definedName>
    <definedName name="IQ_INVEST_DEBT">"c625"</definedName>
    <definedName name="IQ_INVEST_EQUITY_PREF">"c626"</definedName>
    <definedName name="IQ_INVEST_FHLB">"c627"</definedName>
    <definedName name="IQ_INVEST_GOV_SECURITY">"c5510"</definedName>
    <definedName name="IQ_INVEST_LOANS_CF">"c628"</definedName>
    <definedName name="IQ_INVEST_LOANS_CF_BNK">"c629"</definedName>
    <definedName name="IQ_INVEST_LOANS_CF_BR">"c630"</definedName>
    <definedName name="IQ_INVEST_LOANS_CF_FIN">"c631"</definedName>
    <definedName name="IQ_INVEST_LOANS_CF_INS">"c632"</definedName>
    <definedName name="IQ_INVEST_LOANS_CF_REIT">"c633"</definedName>
    <definedName name="IQ_INVEST_LOANS_CF_UTI">"c634"</definedName>
    <definedName name="IQ_INVEST_MUNI_SECURITY">"c5512"</definedName>
    <definedName name="IQ_INVEST_REAL_ESTATE">"c635"</definedName>
    <definedName name="IQ_INVEST_SECURITY">"c636"</definedName>
    <definedName name="IQ_INVEST_SECURITY_CF">"c637"</definedName>
    <definedName name="IQ_INVEST_SECURITY_CF_BNK">"c638"</definedName>
    <definedName name="IQ_INVEST_SECURITY_CF_BR">"c639"</definedName>
    <definedName name="IQ_INVEST_SECURITY_CF_FIN">"c640"</definedName>
    <definedName name="IQ_INVEST_SECURITY_CF_INS">"c641"</definedName>
    <definedName name="IQ_INVEST_SECURITY_CF_REIT">"c642"</definedName>
    <definedName name="IQ_INVEST_SECURITY_CF_UTI">"c643"</definedName>
    <definedName name="IQ_INVEST_SECURITY_SUPPL">"c5511"</definedName>
    <definedName name="IQ_IPRD">"c644"</definedName>
    <definedName name="IQ_ISM_SERVICES_APR_FC_UNUSED_UNUSED_UNUSED">"c8443"</definedName>
    <definedName name="IQ_ISM_SERVICES_APR_UNUSED_UNUSED_UNUSED">"c7563"</definedName>
    <definedName name="IQ_ISM_SERVICES_FC_UNUSED_UNUSED_UNUSED">"c7783"</definedName>
    <definedName name="IQ_ISM_SERVICES_POP_FC_UNUSED_UNUSED_UNUSED">"c8003"</definedName>
    <definedName name="IQ_ISM_SERVICES_POP_UNUSED_UNUSED_UNUSED">"c7123"</definedName>
    <definedName name="IQ_ISM_SERVICES_UNUSED_UNUSED_UNUSED">"c6903"</definedName>
    <definedName name="IQ_ISM_SERVICES_YOY_FC_UNUSED_UNUSED_UNUSED">"c8223"</definedName>
    <definedName name="IQ_ISM_SERVICES_YOY_UNUSED_UNUSED_UNUSED">"c7343"</definedName>
    <definedName name="IQ_ISS_DEBT_NET">"c1391"</definedName>
    <definedName name="IQ_ISS_STOCK_NET">"c1601"</definedName>
    <definedName name="IQ_ISSUE_CURRENCY">"c2156"</definedName>
    <definedName name="IQ_ISSUE_NAME">"c2142"</definedName>
    <definedName name="IQ_ISSUER">"c2143"</definedName>
    <definedName name="IQ_ISSUER_CIQID">"c2258"</definedName>
    <definedName name="IQ_ISSUER_PARENT">"c2144"</definedName>
    <definedName name="IQ_ISSUER_PARENT_CIQID">"c2260"</definedName>
    <definedName name="IQ_ISSUER_PARENT_TICKER">"c2259"</definedName>
    <definedName name="IQ_ISSUER_TICKER">"c2252"</definedName>
    <definedName name="IQ_JR_SUB_DEBT">"c2534"</definedName>
    <definedName name="IQ_JR_SUB_DEBT_EBITDA">"c2560"</definedName>
    <definedName name="IQ_JR_SUB_DEBT_EBITDA_CAPEX">"c2561"</definedName>
    <definedName name="IQ_JR_SUB_DEBT_PCT">"c2535"</definedName>
    <definedName name="IQ_LAND">"c645"</definedName>
    <definedName name="IQ_LAST_EBIT_MARGIN">"IQ_LAST_EBIT_MARGIN"</definedName>
    <definedName name="IQ_LAST_EBITDA_MARGIN">"IQ_LAST_EBITDA_MARGIN"</definedName>
    <definedName name="IQ_LAST_GROSS_MARGIN">"IQ_LAST_GROSS_MARGIN"</definedName>
    <definedName name="IQ_LAST_NET_INC_MARGIN">"IQ_LAST_NET_INC_MARGIN"</definedName>
    <definedName name="IQ_LAST_PMT_DATE">"c2188"</definedName>
    <definedName name="IQ_LAST_SPLIT_DATE">"c2095"</definedName>
    <definedName name="IQ_LAST_SPLIT_FACTOR">"c2093"</definedName>
    <definedName name="IQ_LASTPRICINGDATE">"c3051"</definedName>
    <definedName name="IQ_LASTSALEPRICE">"c646"</definedName>
    <definedName name="IQ_LASTSALEPRICE_DATE">"c2109"</definedName>
    <definedName name="IQ_LATEST">"1"</definedName>
    <definedName name="IQ_LATESTK">1000</definedName>
    <definedName name="IQ_LATESTKFR">"100"</definedName>
    <definedName name="IQ_LATESTQ">500</definedName>
    <definedName name="IQ_LATESTQFR">"50"</definedName>
    <definedName name="IQ_LEGAL_SETTLE">"c647"</definedName>
    <definedName name="IQ_LEGAL_SETTLE_BNK">"c648"</definedName>
    <definedName name="IQ_LEGAL_SETTLE_BR">"c649"</definedName>
    <definedName name="IQ_LEGAL_SETTLE_FIN">"c650"</definedName>
    <definedName name="IQ_LEGAL_SETTLE_INS">"c651"</definedName>
    <definedName name="IQ_LEGAL_SETTLE_REIT">"c652"</definedName>
    <definedName name="IQ_LEGAL_SETTLE_UTI">"c653"</definedName>
    <definedName name="IQ_LEVERAGE_RATIO">"c654"</definedName>
    <definedName name="IQ_LEVERED_FCF">"c1907"</definedName>
    <definedName name="IQ_LFCF_10YR_ANN_GROWTH">"c1942"</definedName>
    <definedName name="IQ_LFCF_1YR_ANN_GROWTH">"c1937"</definedName>
    <definedName name="IQ_LFCF_2YR_ANN_GROWTH">"c1938"</definedName>
    <definedName name="IQ_LFCF_3YR_ANN_GROWTH">"c1939"</definedName>
    <definedName name="IQ_LFCF_5YR_ANN_GROWTH">"c1940"</definedName>
    <definedName name="IQ_LFCF_7YR_ANN_GROWTH">"c1941"</definedName>
    <definedName name="IQ_LFCF_MARGIN">"c1961"</definedName>
    <definedName name="IQ_LH_STATUTORY_SURPLUS">"c2771"</definedName>
    <definedName name="IQ_LICENSED_POPS">"c2123"</definedName>
    <definedName name="IQ_LIFE_EARNED">"c2739"</definedName>
    <definedName name="IQ_LIFOR">"c655"</definedName>
    <definedName name="IQ_LL">"c656"</definedName>
    <definedName name="IQ_LOAN_LEASE_RECEIV">"c657"</definedName>
    <definedName name="IQ_LOAN_LOSS">"c1386"</definedName>
    <definedName name="IQ_LOAN_SERVICE_REV">"c658"</definedName>
    <definedName name="IQ_LOANS_CF">"c659"</definedName>
    <definedName name="IQ_LOANS_CF_BNK">"c660"</definedName>
    <definedName name="IQ_LOANS_CF_BR">"c661"</definedName>
    <definedName name="IQ_LOANS_CF_FIN">"c662"</definedName>
    <definedName name="IQ_LOANS_CF_INS">"c663"</definedName>
    <definedName name="IQ_LOANS_CF_REIT">"c664"</definedName>
    <definedName name="IQ_LOANS_CF_UTI">"c665"</definedName>
    <definedName name="IQ_LOANS_FOR_SALE">"c666"</definedName>
    <definedName name="IQ_LOANS_PAST_DUE">"c667"</definedName>
    <definedName name="IQ_LOANS_RECEIV_CURRENT">"c668"</definedName>
    <definedName name="IQ_LOANS_RECEIV_LT">"c669"</definedName>
    <definedName name="IQ_LOANS_RECEIV_LT_UTI">"c670"</definedName>
    <definedName name="IQ_LONG_TERM_DEBT">"c1387"</definedName>
    <definedName name="IQ_LONG_TERM_DEBT_OVER_TOTAL_CAP">"c1388"</definedName>
    <definedName name="IQ_LONG_TERM_GROWTH">"c671"</definedName>
    <definedName name="IQ_LONG_TERM_INV">"c1389"</definedName>
    <definedName name="IQ_LOSS_LOSS_EXP">"c672"</definedName>
    <definedName name="IQ_LOSS_TO_NET_EARNED">"c2751"</definedName>
    <definedName name="IQ_LOW_TARGET_PRICE">"c1652"</definedName>
    <definedName name="IQ_LOW_TARGET_PRICE_REUT">"c5318"</definedName>
    <definedName name="IQ_LOWPRICE">"c673"</definedName>
    <definedName name="IQ_LT_DEBT">"c674"</definedName>
    <definedName name="IQ_LT_DEBT_BNK">"c675"</definedName>
    <definedName name="IQ_LT_DEBT_BR">"c676"</definedName>
    <definedName name="IQ_LT_DEBT_CAPITAL">"c677"</definedName>
    <definedName name="IQ_LT_DEBT_CAPITAL_LEASES">"c2542"</definedName>
    <definedName name="IQ_LT_DEBT_CAPITAL_LEASES_PCT">"c2543"</definedName>
    <definedName name="IQ_LT_DEBT_EQUITY">"c678"</definedName>
    <definedName name="IQ_LT_DEBT_FIN">"c679"</definedName>
    <definedName name="IQ_LT_DEBT_INS">"c680"</definedName>
    <definedName name="IQ_LT_DEBT_ISSUED">"c681"</definedName>
    <definedName name="IQ_LT_DEBT_ISSUED_BNK">"c682"</definedName>
    <definedName name="IQ_LT_DEBT_ISSUED_BR">"c683"</definedName>
    <definedName name="IQ_LT_DEBT_ISSUED_FIN">"c684"</definedName>
    <definedName name="IQ_LT_DEBT_ISSUED_INS">"c685"</definedName>
    <definedName name="IQ_LT_DEBT_ISSUED_REIT">"c686"</definedName>
    <definedName name="IQ_LT_DEBT_ISSUED_UTI">"c687"</definedName>
    <definedName name="IQ_LT_DEBT_REIT">"c688"</definedName>
    <definedName name="IQ_LT_DEBT_REPAID">"c689"</definedName>
    <definedName name="IQ_LT_DEBT_REPAID_BNK">"c690"</definedName>
    <definedName name="IQ_LT_DEBT_REPAID_BR">"c691"</definedName>
    <definedName name="IQ_LT_DEBT_REPAID_FIN">"c692"</definedName>
    <definedName name="IQ_LT_DEBT_REPAID_INS">"c693"</definedName>
    <definedName name="IQ_LT_DEBT_REPAID_REIT">"c694"</definedName>
    <definedName name="IQ_LT_DEBT_REPAID_UTI">"c695"</definedName>
    <definedName name="IQ_LT_DEBT_UTI">"c696"</definedName>
    <definedName name="IQ_LT_INVEST">"c697"</definedName>
    <definedName name="IQ_LT_INVEST_BR">"c698"</definedName>
    <definedName name="IQ_LT_INVEST_FIN">"c699"</definedName>
    <definedName name="IQ_LT_INVEST_REIT">"c700"</definedName>
    <definedName name="IQ_LT_INVEST_UTI">"c701"</definedName>
    <definedName name="IQ_LT_NOTE_RECEIV">"c1602"</definedName>
    <definedName name="IQ_LTD_DUE_AFTER_FIVE">"c704"</definedName>
    <definedName name="IQ_LTD_DUE_CY">"c705"</definedName>
    <definedName name="IQ_LTD_DUE_CY1">"c706"</definedName>
    <definedName name="IQ_LTD_DUE_CY2">"c707"</definedName>
    <definedName name="IQ_LTD_DUE_CY3">"c708"</definedName>
    <definedName name="IQ_LTD_DUE_CY4">"c709"</definedName>
    <definedName name="IQ_LTD_DUE_NEXT_FIVE">"c710"</definedName>
    <definedName name="IQ_LTM">2000</definedName>
    <definedName name="IQ_LTM_DATE">"IQ_LTM_DATE"</definedName>
    <definedName name="IQ_LTM_REVENUE_OVER_EMPLOYEES">"c1437"</definedName>
    <definedName name="IQ_LTMMONTH">120000</definedName>
    <definedName name="IQ_MACHINERY">"c711"</definedName>
    <definedName name="IQ_MAINT_CAPEX">"c2947"</definedName>
    <definedName name="IQ_MAINT_CAPEX_ACT_OR_EST">"c4458"</definedName>
    <definedName name="IQ_MAINT_REPAIR">"c2087"</definedName>
    <definedName name="IQ_MAKE_WHOLE_END_DATE">"c2493"</definedName>
    <definedName name="IQ_MAKE_WHOLE_SPREAD">"c2494"</definedName>
    <definedName name="IQ_MAKE_WHOLE_START_DATE">"c2492"</definedName>
    <definedName name="IQ_MARKET_CAP_LFCF">"c2209"</definedName>
    <definedName name="IQ_MARKETCAP">"c712"</definedName>
    <definedName name="IQ_MARKETING">"c2239"</definedName>
    <definedName name="IQ_MATURITY_DATE">"c2146"</definedName>
    <definedName name="IQ_MC_RATIO">"c2783"</definedName>
    <definedName name="IQ_MC_STATUTORY_SURPLUS">"c2772"</definedName>
    <definedName name="IQ_MEDIAN_NEW_HOME_SALES_APR_FC_UNUSED_UNUSED_UNUSED">"c8460"</definedName>
    <definedName name="IQ_MEDIAN_NEW_HOME_SALES_APR_UNUSED_UNUSED_UNUSED">"c7580"</definedName>
    <definedName name="IQ_MEDIAN_NEW_HOME_SALES_FC_UNUSED_UNUSED_UNUSED">"c7800"</definedName>
    <definedName name="IQ_MEDIAN_NEW_HOME_SALES_POP_FC_UNUSED_UNUSED_UNUSED">"c8020"</definedName>
    <definedName name="IQ_MEDIAN_NEW_HOME_SALES_POP_UNUSED_UNUSED_UNUSED">"c7140"</definedName>
    <definedName name="IQ_MEDIAN_NEW_HOME_SALES_UNUSED_UNUSED_UNUSED">"c6920"</definedName>
    <definedName name="IQ_MEDIAN_NEW_HOME_SALES_YOY_FC_UNUSED_UNUSED_UNUSED">"c8240"</definedName>
    <definedName name="IQ_MEDIAN_NEW_HOME_SALES_YOY_UNUSED_UNUSED_UNUSED">"c7360"</definedName>
    <definedName name="IQ_MEDIAN_TARGET_PRICE">"c1650"</definedName>
    <definedName name="IQ_MEDIAN_TARGET_PRICE_REUT">"c5316"</definedName>
    <definedName name="IQ_MERGER">"c713"</definedName>
    <definedName name="IQ_MERGER_BNK">"c714"</definedName>
    <definedName name="IQ_MERGER_BR">"c715"</definedName>
    <definedName name="IQ_MERGER_FIN">"c716"</definedName>
    <definedName name="IQ_MERGER_INS">"c717"</definedName>
    <definedName name="IQ_MERGER_REIT">"c718"</definedName>
    <definedName name="IQ_MERGER_RESTRUCTURE">"c719"</definedName>
    <definedName name="IQ_MERGER_RESTRUCTURE_BNK">"c720"</definedName>
    <definedName name="IQ_MERGER_RESTRUCTURE_BR">"c721"</definedName>
    <definedName name="IQ_MERGER_RESTRUCTURE_FIN">"c722"</definedName>
    <definedName name="IQ_MERGER_RESTRUCTURE_INS">"c723"</definedName>
    <definedName name="IQ_MERGER_RESTRUCTURE_REIT">"c724"</definedName>
    <definedName name="IQ_MERGER_RESTRUCTURE_UTI">"c725"</definedName>
    <definedName name="IQ_MERGER_UTI">"c726"</definedName>
    <definedName name="IQ_MINORITY_INTEREST">"c727"</definedName>
    <definedName name="IQ_MINORITY_INTEREST_BNK">"c728"</definedName>
    <definedName name="IQ_MINORITY_INTEREST_BR">"c729"</definedName>
    <definedName name="IQ_MINORITY_INTEREST_CF">"c730"</definedName>
    <definedName name="IQ_MINORITY_INTEREST_FIN">"c731"</definedName>
    <definedName name="IQ_MINORITY_INTEREST_INS">"c732"</definedName>
    <definedName name="IQ_MINORITY_INTEREST_IS">"c733"</definedName>
    <definedName name="IQ_MINORITY_INTEREST_REIT">"c734"</definedName>
    <definedName name="IQ_MINORITY_INTEREST_TOTAL">"c1905"</definedName>
    <definedName name="IQ_MINORITY_INTEREST_UTI">"c735"</definedName>
    <definedName name="IQ_MISC_ADJUST_CF">"c736"</definedName>
    <definedName name="IQ_MISC_EARN_ADJ">"c1603"</definedName>
    <definedName name="IQ_MKTCAP_EBT_EXCL">"c737"</definedName>
    <definedName name="IQ_MKTCAP_EBT_EXCL_AVG">"c738"</definedName>
    <definedName name="IQ_MKTCAP_EBT_INCL_AVG">"c739"</definedName>
    <definedName name="IQ_MKTCAP_TOTAL_REV">"c740"</definedName>
    <definedName name="IQ_MKTCAP_TOTAL_REV_AVG">"c741"</definedName>
    <definedName name="IQ_MKTCAP_TOTAL_REV_FWD">"c742"</definedName>
    <definedName name="IQ_MKTCAP_TOTAL_REV_FWD_REUT">"c4048"</definedName>
    <definedName name="IQ_MM_ACCOUNT">"c743"</definedName>
    <definedName name="IQ_MONTH">15000</definedName>
    <definedName name="IQ_MORT_BANK_ACT">"c744"</definedName>
    <definedName name="IQ_MORT_BANKING_FEE">"c745"</definedName>
    <definedName name="IQ_MORT_INT_INC">"c746"</definedName>
    <definedName name="IQ_MORT_LOANS">"c747"</definedName>
    <definedName name="IQ_MORT_SECURITY">"c748"</definedName>
    <definedName name="IQ_MORTGAGE_SERV_RIGHTS">"c2242"</definedName>
    <definedName name="IQ_MTD">800000</definedName>
    <definedName name="IQ_NAMES_REVISION_DATE_">41143.5067939815</definedName>
    <definedName name="IQ_NAV_ACT_OR_EST">"c2225"</definedName>
    <definedName name="IQ_NAV_EST">"c1751"</definedName>
    <definedName name="IQ_NAV_HIGH_EST">"c1753"</definedName>
    <definedName name="IQ_NAV_LOW_EST">"c1754"</definedName>
    <definedName name="IQ_NAV_MEDIAN_EST">"c1752"</definedName>
    <definedName name="IQ_NAV_NUM_EST">"c1755"</definedName>
    <definedName name="IQ_NAV_STDDEV_EST">"c1756"</definedName>
    <definedName name="IQ_NET_CHANGE">"c749"</definedName>
    <definedName name="IQ_NET_CLAIM_EXP_INCUR">"c2757"</definedName>
    <definedName name="IQ_NET_CLAIM_EXP_INCUR_CY">"c2761"</definedName>
    <definedName name="IQ_NET_CLAIM_EXP_INCUR_PY">"c2762"</definedName>
    <definedName name="IQ_NET_CLAIM_EXP_PAID">"c2760"</definedName>
    <definedName name="IQ_NET_CLAIM_EXP_PAID_CY">"c2763"</definedName>
    <definedName name="IQ_NET_CLAIM_EXP_PAID_PY">"c2764"</definedName>
    <definedName name="IQ_NET_CLAIM_EXP_RES">"c2754"</definedName>
    <definedName name="IQ_NET_DEBT">"c1584"</definedName>
    <definedName name="IQ_NET_DEBT_EBITDA">"c750"</definedName>
    <definedName name="IQ_NET_DEBT_EBITDA_CAPEX">"c2949"</definedName>
    <definedName name="IQ_NET_DEBT_ISSUED">"c751"</definedName>
    <definedName name="IQ_NET_DEBT_ISSUED_BNK">"c752"</definedName>
    <definedName name="IQ_NET_DEBT_ISSUED_BR">"c753"</definedName>
    <definedName name="IQ_NET_DEBT_ISSUED_FIN">"c754"</definedName>
    <definedName name="IQ_NET_DEBT_ISSUED_INS">"c755"</definedName>
    <definedName name="IQ_NET_DEBT_ISSUED_REIT">"c756"</definedName>
    <definedName name="IQ_NET_DEBT_ISSUED_UTI">"c757"</definedName>
    <definedName name="IQ_NET_EARNED">"c2734"</definedName>
    <definedName name="IQ_NET_INC">"c1394"</definedName>
    <definedName name="IQ_NET_INC_10K">"IQ_NET_INC_10K"</definedName>
    <definedName name="IQ_NET_INC_10Q">"IQ_NET_INC_10Q"</definedName>
    <definedName name="IQ_NET_INC_10Q1">"IQ_NET_INC_10Q1"</definedName>
    <definedName name="IQ_NET_INC_BEFORE">"c1368"</definedName>
    <definedName name="IQ_NET_INC_CF">"c1397"</definedName>
    <definedName name="IQ_NET_INC_GROWTH_1">"IQ_NET_INC_GROWTH_1"</definedName>
    <definedName name="IQ_NET_INC_GROWTH_2">"IQ_NET_INC_GROWTH_2"</definedName>
    <definedName name="IQ_NET_INC_MARGIN">"c1398"</definedName>
    <definedName name="IQ_NET_INT_INC_10YR_ANN_GROWTH">"c758"</definedName>
    <definedName name="IQ_NET_INT_INC_1YR_ANN_GROWTH">"c759"</definedName>
    <definedName name="IQ_NET_INT_INC_2YR_ANN_GROWTH">"c760"</definedName>
    <definedName name="IQ_NET_INT_INC_3YR_ANN_GROWTH">"c761"</definedName>
    <definedName name="IQ_NET_INT_INC_5YR_ANN_GROWTH">"c762"</definedName>
    <definedName name="IQ_NET_INT_INC_7YR_ANN_GROWTH">"c763"</definedName>
    <definedName name="IQ_NET_INT_INC_BNK">"c764"</definedName>
    <definedName name="IQ_NET_INT_INC_BR">"c765"</definedName>
    <definedName name="IQ_NET_INT_INC_FIN">"c766"</definedName>
    <definedName name="IQ_NET_INT_INC_TOTAL_REV">"c767"</definedName>
    <definedName name="IQ_NET_INT_MARGIN">"c768"</definedName>
    <definedName name="IQ_NET_INTEREST_EXP">"c769"</definedName>
    <definedName name="IQ_NET_INTEREST_EXP_REIT">"c770"</definedName>
    <definedName name="IQ_NET_INTEREST_EXP_UTI">"c771"</definedName>
    <definedName name="IQ_NET_INTEREST_INC">"c1392"</definedName>
    <definedName name="IQ_NET_INTEREST_INC_AFTER_LL">"c1604"</definedName>
    <definedName name="IQ_NET_LIFE_INS_IN_FORCE">"c2769"</definedName>
    <definedName name="IQ_NET_LOANS">"c772"</definedName>
    <definedName name="IQ_NET_LOANS_10YR_ANN_GROWTH">"c773"</definedName>
    <definedName name="IQ_NET_LOANS_1YR_ANN_GROWTH">"c774"</definedName>
    <definedName name="IQ_NET_LOANS_2YR_ANN_GROWTH">"c775"</definedName>
    <definedName name="IQ_NET_LOANS_3YR_ANN_GROWTH">"c776"</definedName>
    <definedName name="IQ_NET_LOANS_5YR_ANN_GROWTH">"c777"</definedName>
    <definedName name="IQ_NET_LOANS_7YR_ANN_GROWTH">"c778"</definedName>
    <definedName name="IQ_NET_LOANS_TOTAL_DEPOSITS">"c779"</definedName>
    <definedName name="IQ_NET_RENTAL_EXP_FN">"c780"</definedName>
    <definedName name="IQ_NET_TO_GROSS_EARNED">"c2750"</definedName>
    <definedName name="IQ_NET_TO_GROSS_WRITTEN">"c2729"</definedName>
    <definedName name="IQ_NET_WORKING_CAP">"c3493"</definedName>
    <definedName name="IQ_NET_WRITTEN">"c2728"</definedName>
    <definedName name="IQ_NEW_PREM">"c2785"</definedName>
    <definedName name="IQ_NEXT_CALL_DATE">"c2198"</definedName>
    <definedName name="IQ_NEXT_CALL_PRICE">"c2199"</definedName>
    <definedName name="IQ_NEXT_INT_DATE">"c2187"</definedName>
    <definedName name="IQ_NEXT_PUT_DATE">"c2200"</definedName>
    <definedName name="IQ_NEXT_PUT_PRICE">"c2201"</definedName>
    <definedName name="IQ_NEXT_SINK_FUND_AMOUNT">"c2490"</definedName>
    <definedName name="IQ_NEXT_SINK_FUND_DATE">"c2489"</definedName>
    <definedName name="IQ_NEXT_SINK_FUND_PRICE">"c2491"</definedName>
    <definedName name="IQ_NI">"c781"</definedName>
    <definedName name="IQ_NI_10YR_ANN_GROWTH">"c782"</definedName>
    <definedName name="IQ_NI_1YR_ANN_GROWTH">"c783"</definedName>
    <definedName name="IQ_NI_2YR_ANN_GROWTH">"c784"</definedName>
    <definedName name="IQ_NI_3YR_ANN_GROWTH">"c785"</definedName>
    <definedName name="IQ_NI_5YR_ANN_GROWTH">"c786"</definedName>
    <definedName name="IQ_NI_7YR_ANN_GROWTH">"c787"</definedName>
    <definedName name="IQ_NI_ACT_OR_EST">"c2222"</definedName>
    <definedName name="IQ_NI_AFTER_CAPITALIZED">"c788"</definedName>
    <definedName name="IQ_NI_AVAIL_EXCL">"c789"</definedName>
    <definedName name="IQ_NI_AVAIL_EXCL_MARGIN">"c790"</definedName>
    <definedName name="IQ_NI_AVAIL_INCL">"c791"</definedName>
    <definedName name="IQ_NI_BEFORE_CAPITALIZED">"c792"</definedName>
    <definedName name="IQ_NI_CF">"c793"</definedName>
    <definedName name="IQ_NI_EST">"c1716"</definedName>
    <definedName name="IQ_NI_GW_EST">"c1723"</definedName>
    <definedName name="IQ_NI_GW_HIGH_EST">"c1725"</definedName>
    <definedName name="IQ_NI_GW_LOW_EST">"c1726"</definedName>
    <definedName name="IQ_NI_GW_MEDIAN_EST">"c1724"</definedName>
    <definedName name="IQ_NI_GW_NUM_EST">"c1727"</definedName>
    <definedName name="IQ_NI_GW_STDDEV_EST">"c1728"</definedName>
    <definedName name="IQ_NI_HIGH_EST">"c1718"</definedName>
    <definedName name="IQ_NI_LOW_EST">"c1719"</definedName>
    <definedName name="IQ_NI_MARGIN">"c794"</definedName>
    <definedName name="IQ_NI_MEDIAN_EST">"c1717"</definedName>
    <definedName name="IQ_NI_NORM">"c1901"</definedName>
    <definedName name="IQ_NI_NORM_10YR_ANN_GROWTH">"c1960"</definedName>
    <definedName name="IQ_NI_NORM_1YR_ANN_GROWTH">"c1955"</definedName>
    <definedName name="IQ_NI_NORM_2YR_ANN_GROWTH">"c1956"</definedName>
    <definedName name="IQ_NI_NORM_3YR_ANN_GROWTH">"c1957"</definedName>
    <definedName name="IQ_NI_NORM_5YR_ANN_GROWTH">"c1958"</definedName>
    <definedName name="IQ_NI_NORM_7YR_ANN_GROWTH">"c1959"</definedName>
    <definedName name="IQ_NI_NORM_MARGIN">"c1964"</definedName>
    <definedName name="IQ_NI_NUM_EST">"c1720"</definedName>
    <definedName name="IQ_NI_REPORTED_EST">"c1730"</definedName>
    <definedName name="IQ_NI_REPORTED_HIGH_EST">"c1732"</definedName>
    <definedName name="IQ_NI_REPORTED_LOW_EST">"c1733"</definedName>
    <definedName name="IQ_NI_REPORTED_MEDIAN_EST">"c1731"</definedName>
    <definedName name="IQ_NI_REPORTED_NUM_EST">"c1734"</definedName>
    <definedName name="IQ_NI_REPORTED_STDDEV_EST">"c1735"</definedName>
    <definedName name="IQ_NI_SBC_ACT_OR_EST">"c4474"</definedName>
    <definedName name="IQ_NI_SBC_GW_ACT_OR_EST">"c4478"</definedName>
    <definedName name="IQ_NI_SFAS">"c795"</definedName>
    <definedName name="IQ_NI_STDDEV_EST">"c1721"</definedName>
    <definedName name="IQ_NOL_CF_1YR">"c3465"</definedName>
    <definedName name="IQ_NOL_CF_2YR">"c3466"</definedName>
    <definedName name="IQ_NOL_CF_3YR">"c3467"</definedName>
    <definedName name="IQ_NOL_CF_4YR">"c3468"</definedName>
    <definedName name="IQ_NOL_CF_5YR">"c3469"</definedName>
    <definedName name="IQ_NOL_CF_AFTER_FIVE">"c3470"</definedName>
    <definedName name="IQ_NOL_CF_MAX_YEAR">"c3473"</definedName>
    <definedName name="IQ_NOL_CF_NO_EXP">"c3471"</definedName>
    <definedName name="IQ_NOL_CF_TOTAL">"c3472"</definedName>
    <definedName name="IQ_NON_ACCRUAL_LOANS">"c796"</definedName>
    <definedName name="IQ_NON_CASH">"c1399"</definedName>
    <definedName name="IQ_NON_CASH_ITEMS">"c797"</definedName>
    <definedName name="IQ_NON_INS_EXP">"c798"</definedName>
    <definedName name="IQ_NON_INS_REV">"c799"</definedName>
    <definedName name="IQ_NON_INT_BEAR_CD">"c800"</definedName>
    <definedName name="IQ_NON_INT_EXP">"c801"</definedName>
    <definedName name="IQ_NON_INT_INC">"c802"</definedName>
    <definedName name="IQ_NON_INT_INC_10YR_ANN_GROWTH">"c803"</definedName>
    <definedName name="IQ_NON_INT_INC_1YR_ANN_GROWTH">"c804"</definedName>
    <definedName name="IQ_NON_INT_INC_2YR_ANN_GROWTH">"c805"</definedName>
    <definedName name="IQ_NON_INT_INC_3YR_ANN_GROWTH">"c806"</definedName>
    <definedName name="IQ_NON_INT_INC_5YR_ANN_GROWTH">"c807"</definedName>
    <definedName name="IQ_NON_INT_INC_7YR_ANN_GROWTH">"c808"</definedName>
    <definedName name="IQ_NON_INTEREST_EXP">"c1400"</definedName>
    <definedName name="IQ_NON_INTEREST_INC">"c1401"</definedName>
    <definedName name="IQ_NON_OPER_EXP">"c809"</definedName>
    <definedName name="IQ_NON_OPER_INC">"c810"</definedName>
    <definedName name="IQ_NON_PERF_ASSETS_10YR_ANN_GROWTH">"c811"</definedName>
    <definedName name="IQ_NON_PERF_ASSETS_1YR_ANN_GROWTH">"c812"</definedName>
    <definedName name="IQ_NON_PERF_ASSETS_2YR_ANN_GROWTH">"c813"</definedName>
    <definedName name="IQ_NON_PERF_ASSETS_3YR_ANN_GROWTH">"c814"</definedName>
    <definedName name="IQ_NON_PERF_ASSETS_5YR_ANN_GROWTH">"c815"</definedName>
    <definedName name="IQ_NON_PERF_ASSETS_7YR_ANN_GROWTH">"c816"</definedName>
    <definedName name="IQ_NON_PERF_ASSETS_TOTAL_ASSETS">"c817"</definedName>
    <definedName name="IQ_NON_PERF_LOANS_10YR_ANN_GROWTH">"c818"</definedName>
    <definedName name="IQ_NON_PERF_LOANS_1YR_ANN_GROWTH">"c819"</definedName>
    <definedName name="IQ_NON_PERF_LOANS_2YR_ANN_GROWTH">"c820"</definedName>
    <definedName name="IQ_NON_PERF_LOANS_3YR_ANN_GROWTH">"c821"</definedName>
    <definedName name="IQ_NON_PERF_LOANS_5YR_ANN_GROWTH">"c822"</definedName>
    <definedName name="IQ_NON_PERF_LOANS_7YR_ANN_GROWTH">"c823"</definedName>
    <definedName name="IQ_NON_PERF_LOANS_TOTAL_ASSETS">"c824"</definedName>
    <definedName name="IQ_NON_PERF_LOANS_TOTAL_LOANS">"c825"</definedName>
    <definedName name="IQ_NON_PERFORMING_ASSETS">"c826"</definedName>
    <definedName name="IQ_NON_PERFORMING_LOANS">"c827"</definedName>
    <definedName name="IQ_NONCASH_PENSION_EXP">"c3000"</definedName>
    <definedName name="IQ_NONRECOURSE_DEBT">"c2550"</definedName>
    <definedName name="IQ_NONRECOURSE_DEBT_PCT">"c2551"</definedName>
    <definedName name="IQ_NONRES_FIXED_INVEST_PRIV_APR_FC_UNUSED_UNUSED_UNUSED">"c8468"</definedName>
    <definedName name="IQ_NONRES_FIXED_INVEST_PRIV_APR_UNUSED_UNUSED_UNUSED">"c7588"</definedName>
    <definedName name="IQ_NONRES_FIXED_INVEST_PRIV_FC_UNUSED_UNUSED_UNUSED">"c7808"</definedName>
    <definedName name="IQ_NONRES_FIXED_INVEST_PRIV_POP_FC_UNUSED_UNUSED_UNUSED">"c8028"</definedName>
    <definedName name="IQ_NONRES_FIXED_INVEST_PRIV_POP_UNUSED_UNUSED_UNUSED">"c7148"</definedName>
    <definedName name="IQ_NONRES_FIXED_INVEST_PRIV_UNUSED_UNUSED_UNUSED">"c6928"</definedName>
    <definedName name="IQ_NONRES_FIXED_INVEST_PRIV_YOY_FC_UNUSED_UNUSED_UNUSED">"c8248"</definedName>
    <definedName name="IQ_NONRES_FIXED_INVEST_PRIV_YOY_UNUSED_UNUSED_UNUSED">"c7368"</definedName>
    <definedName name="IQ_NONUTIL_REV">"c2089"</definedName>
    <definedName name="IQ_NORM_EPS_ACT_OR_EST">"c2249"</definedName>
    <definedName name="IQ_NORMAL_INC_AFTER">"c1605"</definedName>
    <definedName name="IQ_NORMAL_INC_AVAIL">"c1606"</definedName>
    <definedName name="IQ_NORMAL_INC_BEFORE">"c1607"</definedName>
    <definedName name="IQ_NOTES_PAY">"c1423"</definedName>
    <definedName name="IQ_NOW_ACCOUNT">"c828"</definedName>
    <definedName name="IQ_NPPE">"c829"</definedName>
    <definedName name="IQ_NPPE_10YR_ANN_GROWTH">"c830"</definedName>
    <definedName name="IQ_NPPE_1YR_ANN_GROWTH">"c831"</definedName>
    <definedName name="IQ_NPPE_2YR_ANN_GROWTH">"c832"</definedName>
    <definedName name="IQ_NPPE_3YR_ANN_GROWTH">"c833"</definedName>
    <definedName name="IQ_NPPE_5YR_ANN_GROWTH">"c834"</definedName>
    <definedName name="IQ_NPPE_7YR_ANN_GROWTH">"c835"</definedName>
    <definedName name="IQ_NTM">6000</definedName>
    <definedName name="IQ_NUKE">"c836"</definedName>
    <definedName name="IQ_NUKE_CF">"c837"</definedName>
    <definedName name="IQ_NUKE_CONTR">"c838"</definedName>
    <definedName name="IQ_NUM_BRANCHES">"c2088"</definedName>
    <definedName name="IQ_NUMBER_ADRHOLDERS">"c1970"</definedName>
    <definedName name="IQ_NUMBER_DAYS">"c1904"</definedName>
    <definedName name="IQ_NUMBER_SHAREHOLDERS">"c1967"</definedName>
    <definedName name="IQ_NUMBER_SHAREHOLDERS_CLASSA">"c1968"</definedName>
    <definedName name="IQ_NUMBER_SHAREHOLDERS_OTHER">"c1969"</definedName>
    <definedName name="IQ_OCCUPY_EXP">"c839"</definedName>
    <definedName name="IQ_OFFER_AMOUNT">"c2152"</definedName>
    <definedName name="IQ_OFFER_COUPON">"c2147"</definedName>
    <definedName name="IQ_OFFER_COUPON_TYPE">"c2148"</definedName>
    <definedName name="IQ_OFFER_DATE">"c2149"</definedName>
    <definedName name="IQ_OFFER_PRICE">"c2150"</definedName>
    <definedName name="IQ_OFFER_YIELD">"c2151"</definedName>
    <definedName name="IQ_OG_10DISC">"c1998"</definedName>
    <definedName name="IQ_OG_10DISC_GAS">"c2018"</definedName>
    <definedName name="IQ_OG_10DISC_OIL">"c2008"</definedName>
    <definedName name="IQ_OG_ACQ_COST_PROVED">"c1975"</definedName>
    <definedName name="IQ_OG_ACQ_COST_PROVED_GAS">"c1987"</definedName>
    <definedName name="IQ_OG_ACQ_COST_PROVED_OIL">"c1981"</definedName>
    <definedName name="IQ_OG_ACQ_COST_UNPROVED">"c1976"</definedName>
    <definedName name="IQ_OG_ACQ_COST_UNPROVED_GAS">"c1988"</definedName>
    <definedName name="IQ_OG_ACQ_COST_UNPROVED_OIL">"c1982"</definedName>
    <definedName name="IQ_OG_AVG_DAILY_PROD_GAS">"c2910"</definedName>
    <definedName name="IQ_OG_AVG_DAILY_PROD_NGL">"c2911"</definedName>
    <definedName name="IQ_OG_AVG_DAILY_PROD_OIL">"c2909"</definedName>
    <definedName name="IQ_OG_CLOSE_BALANCE_GAS">"c2049"</definedName>
    <definedName name="IQ_OG_CLOSE_BALANCE_NGL">"c2920"</definedName>
    <definedName name="IQ_OG_CLOSE_BALANCE_OIL">"c2037"</definedName>
    <definedName name="IQ_OG_DCF_BEFORE_TAXES">"c2023"</definedName>
    <definedName name="IQ_OG_DCF_BEFORE_TAXES_GAS">"c2025"</definedName>
    <definedName name="IQ_OG_DCF_BEFORE_TAXES_OIL">"c2024"</definedName>
    <definedName name="IQ_OG_DEVELOPED_RESERVES_GAS">"c2053"</definedName>
    <definedName name="IQ_OG_DEVELOPED_RESERVES_NGL">"c2922"</definedName>
    <definedName name="IQ_OG_DEVELOPED_RESERVES_OIL">"c2054"</definedName>
    <definedName name="IQ_OG_DEVELOPMENT_COSTS">"c1978"</definedName>
    <definedName name="IQ_OG_DEVELOPMENT_COSTS_GAS">"c1990"</definedName>
    <definedName name="IQ_OG_DEVELOPMENT_COSTS_OIL">"c1984"</definedName>
    <definedName name="IQ_OG_EQUITY_DCF">"c2002"</definedName>
    <definedName name="IQ_OG_EQUITY_DCF_GAS">"c2022"</definedName>
    <definedName name="IQ_OG_EQUITY_DCF_OIL">"c2012"</definedName>
    <definedName name="IQ_OG_EQUTY_RESERVES_GAS">"c2050"</definedName>
    <definedName name="IQ_OG_EQUTY_RESERVES_NGL">"c2921"</definedName>
    <definedName name="IQ_OG_EQUTY_RESERVES_OIL">"c2038"</definedName>
    <definedName name="IQ_OG_EXPLORATION_COSTS">"c1977"</definedName>
    <definedName name="IQ_OG_EXPLORATION_COSTS_GAS">"c1989"</definedName>
    <definedName name="IQ_OG_EXPLORATION_COSTS_OIL">"c1983"</definedName>
    <definedName name="IQ_OG_EXT_DISC_GAS">"c2043"</definedName>
    <definedName name="IQ_OG_EXT_DISC_NGL">"c2914"</definedName>
    <definedName name="IQ_OG_EXT_DISC_OIL">"c2031"</definedName>
    <definedName name="IQ_OG_FUTURE_CASH_INFLOWS">"c1993"</definedName>
    <definedName name="IQ_OG_FUTURE_CASH_INFLOWS_GAS">"c2013"</definedName>
    <definedName name="IQ_OG_FUTURE_CASH_INFLOWS_OIL">"c2003"</definedName>
    <definedName name="IQ_OG_FUTURE_DEVELOPMENT_COSTS">"c1995"</definedName>
    <definedName name="IQ_OG_FUTURE_DEVELOPMENT_COSTS_GAS">"c2015"</definedName>
    <definedName name="IQ_OG_FUTURE_DEVELOPMENT_COSTS_OIL">"c2005"</definedName>
    <definedName name="IQ_OG_FUTURE_INC_TAXES">"c1997"</definedName>
    <definedName name="IQ_OG_FUTURE_INC_TAXES_GAS">"c2017"</definedName>
    <definedName name="IQ_OG_FUTURE_INC_TAXES_OIL">"c2007"</definedName>
    <definedName name="IQ_OG_FUTURE_PRODUCTION_COSTS">"c1994"</definedName>
    <definedName name="IQ_OG_FUTURE_PRODUCTION_COSTS_GAS">"c2014"</definedName>
    <definedName name="IQ_OG_FUTURE_PRODUCTION_COSTS_OIL">"c2004"</definedName>
    <definedName name="IQ_OG_GAS_PRICE_HEDGED">"c2056"</definedName>
    <definedName name="IQ_OG_GAS_PRICE_UNHEDGED">"c2058"</definedName>
    <definedName name="IQ_OG_IMPROVED_RECOVERY_GAS">"c2044"</definedName>
    <definedName name="IQ_OG_IMPROVED_RECOVERY_NGL">"c2915"</definedName>
    <definedName name="IQ_OG_IMPROVED_RECOVERY_OIL">"c2032"</definedName>
    <definedName name="IQ_OG_LIQUID_GAS_PRICE_HEDGED">"c2233"</definedName>
    <definedName name="IQ_OG_LIQUID_GAS_PRICE_UNHEDGED">"c2234"</definedName>
    <definedName name="IQ_OG_NET_FUTURE_CASH_FLOWS">"c1996"</definedName>
    <definedName name="IQ_OG_NET_FUTURE_CASH_FLOWS_GAS">"c2016"</definedName>
    <definedName name="IQ_OG_NET_FUTURE_CASH_FLOWS_OIL">"c2006"</definedName>
    <definedName name="IQ_OG_OIL_PRICE_HEDGED">"c2055"</definedName>
    <definedName name="IQ_OG_OIL_PRICE_UNHEDGED">"c2057"</definedName>
    <definedName name="IQ_OG_OPEN_BALANCE_GAS">"c2041"</definedName>
    <definedName name="IQ_OG_OPEN_BALANCE_NGL">"c2912"</definedName>
    <definedName name="IQ_OG_OPEN_BALANCE_OIL">"c2029"</definedName>
    <definedName name="IQ_OG_OTHER_ADJ_FCF">"c1999"</definedName>
    <definedName name="IQ_OG_OTHER_ADJ_FCF_GAS">"c2019"</definedName>
    <definedName name="IQ_OG_OTHER_ADJ_FCF_OIL">"c2009"</definedName>
    <definedName name="IQ_OG_OTHER_ADJ_GAS">"c2048"</definedName>
    <definedName name="IQ_OG_OTHER_ADJ_NGL">"c2919"</definedName>
    <definedName name="IQ_OG_OTHER_ADJ_OIL">"c2036"</definedName>
    <definedName name="IQ_OG_OTHER_COSTS">"c1979"</definedName>
    <definedName name="IQ_OG_OTHER_COSTS_GAS">"c1991"</definedName>
    <definedName name="IQ_OG_OTHER_COSTS_OIL">"c1985"</definedName>
    <definedName name="IQ_OG_PRODUCTION_GAS">"c2047"</definedName>
    <definedName name="IQ_OG_PRODUCTION_NGL">"c2918"</definedName>
    <definedName name="IQ_OG_PRODUCTION_OIL">"c2035"</definedName>
    <definedName name="IQ_OG_PURCHASES_GAS">"c2045"</definedName>
    <definedName name="IQ_OG_PURCHASES_NGL">"c2916"</definedName>
    <definedName name="IQ_OG_PURCHASES_OIL">"c2033"</definedName>
    <definedName name="IQ_OG_REVISIONS_GAS">"c2042"</definedName>
    <definedName name="IQ_OG_REVISIONS_NGL">"c2913"</definedName>
    <definedName name="IQ_OG_REVISIONS_OIL">"c2030"</definedName>
    <definedName name="IQ_OG_SALES_IN_PLACE_GAS">"c2046"</definedName>
    <definedName name="IQ_OG_SALES_IN_PLACE_NGL">"c2917"</definedName>
    <definedName name="IQ_OG_SALES_IN_PLACE_OIL">"c2034"</definedName>
    <definedName name="IQ_OG_STANDARDIZED_DCF">"c2000"</definedName>
    <definedName name="IQ_OG_STANDARDIZED_DCF_GAS">"c2020"</definedName>
    <definedName name="IQ_OG_STANDARDIZED_DCF_HEDGED">"c2001"</definedName>
    <definedName name="IQ_OG_STANDARDIZED_DCF_HEDGED_GAS">"c2021"</definedName>
    <definedName name="IQ_OG_STANDARDIZED_DCF_HEDGED_OIL">"c2011"</definedName>
    <definedName name="IQ_OG_STANDARDIZED_DCF_OIL">"c2010"</definedName>
    <definedName name="IQ_OG_TAXES">"c2026"</definedName>
    <definedName name="IQ_OG_TAXES_GAS">"c2028"</definedName>
    <definedName name="IQ_OG_TAXES_OIL">"c2027"</definedName>
    <definedName name="IQ_OG_TOTAL_COSTS">"c1980"</definedName>
    <definedName name="IQ_OG_TOTAL_COSTS_GAS">"c1992"</definedName>
    <definedName name="IQ_OG_TOTAL_COSTS_OIL">"c1986"</definedName>
    <definedName name="IQ_OG_TOTAL_EST_PROVED_RESERVES_GAS">"c2052"</definedName>
    <definedName name="IQ_OG_TOTAL_GAS_PRODUCTION">"c2060"</definedName>
    <definedName name="IQ_OG_TOTAL_LIQUID_GAS_PRODUCTION">"c2235"</definedName>
    <definedName name="IQ_OG_TOTAL_OIL_PRODUCTION">"c2059"</definedName>
    <definedName name="IQ_OG_TOTAL_OIL_PRODUCTON">"c2059"</definedName>
    <definedName name="IQ_OG_UNDEVELOPED_RESERVES_GAS">"c2051"</definedName>
    <definedName name="IQ_OG_UNDEVELOPED_RESERVES_NGL">"c2923"</definedName>
    <definedName name="IQ_OG_UNDEVELOPED_RESERVES_OIL">"c2039"</definedName>
    <definedName name="IQ_OIL_IMPAIR">"c840"</definedName>
    <definedName name="IQ_OL_COMM_AFTER_FIVE">"c841"</definedName>
    <definedName name="IQ_OL_COMM_CY">"c842"</definedName>
    <definedName name="IQ_OL_COMM_CY1">"c843"</definedName>
    <definedName name="IQ_OL_COMM_CY2">"c844"</definedName>
    <definedName name="IQ_OL_COMM_CY3">"c845"</definedName>
    <definedName name="IQ_OL_COMM_CY4">"c846"</definedName>
    <definedName name="IQ_OL_COMM_NEXT_FIVE">"c847"</definedName>
    <definedName name="IQ_OPEB_ACCRUED_LIAB">"c3308"</definedName>
    <definedName name="IQ_OPEB_ACCRUED_LIAB_DOM">"c3306"</definedName>
    <definedName name="IQ_OPEB_ACCRUED_LIAB_FOREIGN">"c3307"</definedName>
    <definedName name="IQ_OPEB_ACCUM_OTHER_CI">"c3314"</definedName>
    <definedName name="IQ_OPEB_ACCUM_OTHER_CI_DOM">"c3312"</definedName>
    <definedName name="IQ_OPEB_ACCUM_OTHER_CI_FOREIGN">"c3313"</definedName>
    <definedName name="IQ_OPEB_ASSETS">"c3356"</definedName>
    <definedName name="IQ_OPEB_ASSETS_ACQ">"c3347"</definedName>
    <definedName name="IQ_OPEB_ASSETS_ACQ_DOM">"c3345"</definedName>
    <definedName name="IQ_OPEB_ASSETS_ACQ_FOREIGN">"c3346"</definedName>
    <definedName name="IQ_OPEB_ASSETS_ACTUAL_RETURN">"c3332"</definedName>
    <definedName name="IQ_OPEB_ASSETS_ACTUAL_RETURN_DOM">"c3330"</definedName>
    <definedName name="IQ_OPEB_ASSETS_ACTUAL_RETURN_FOREIGN">"c3331"</definedName>
    <definedName name="IQ_OPEB_ASSETS_BEG">"c3329"</definedName>
    <definedName name="IQ_OPEB_ASSETS_BEG_DOM">"c3327"</definedName>
    <definedName name="IQ_OPEB_ASSETS_BEG_FOREIGN">"c3328"</definedName>
    <definedName name="IQ_OPEB_ASSETS_BENEFITS_PAID">"c3341"</definedName>
    <definedName name="IQ_OPEB_ASSETS_BENEFITS_PAID_DOM">"c3339"</definedName>
    <definedName name="IQ_OPEB_ASSETS_BENEFITS_PAID_FOREIGN">"c3340"</definedName>
    <definedName name="IQ_OPEB_ASSETS_CURTAIL">"c3350"</definedName>
    <definedName name="IQ_OPEB_ASSETS_CURTAIL_DOM">"c3348"</definedName>
    <definedName name="IQ_OPEB_ASSETS_CURTAIL_FOREIGN">"c3349"</definedName>
    <definedName name="IQ_OPEB_ASSETS_DOM">"c3354"</definedName>
    <definedName name="IQ_OPEB_ASSETS_EMPLOYER_CONTRIBUTIONS">"c3335"</definedName>
    <definedName name="IQ_OPEB_ASSETS_EMPLOYER_CONTRIBUTIONS_DOM">"c3333"</definedName>
    <definedName name="IQ_OPEB_ASSETS_EMPLOYER_CONTRIBUTIONS_FOREIGN">"c3334"</definedName>
    <definedName name="IQ_OPEB_ASSETS_FOREIGN">"c3355"</definedName>
    <definedName name="IQ_OPEB_ASSETS_FX_ADJ">"c3344"</definedName>
    <definedName name="IQ_OPEB_ASSETS_FX_ADJ_DOM">"c3342"</definedName>
    <definedName name="IQ_OPEB_ASSETS_FX_ADJ_FOREIGN">"c3343"</definedName>
    <definedName name="IQ_OPEB_ASSETS_OTHER_PLAN_ADJ">"c3353"</definedName>
    <definedName name="IQ_OPEB_ASSETS_OTHER_PLAN_ADJ_DOM">"c3351"</definedName>
    <definedName name="IQ_OPEB_ASSETS_OTHER_PLAN_ADJ_FOREIGN">"c3352"</definedName>
    <definedName name="IQ_OPEB_ASSETS_PARTICIP_CONTRIBUTIONS">"c3338"</definedName>
    <definedName name="IQ_OPEB_ASSETS_PARTICIP_CONTRIBUTIONS_DOM">"c3336"</definedName>
    <definedName name="IQ_OPEB_ASSETS_PARTICIP_CONTRIBUTIONS_FOREIGN">"c3337"</definedName>
    <definedName name="IQ_OPEB_BENEFIT_INFO_DATE">"c3410"</definedName>
    <definedName name="IQ_OPEB_BENEFIT_INFO_DATE_DOM">"c3408"</definedName>
    <definedName name="IQ_OPEB_BENEFIT_INFO_DATE_FOREIGN">"c3409"</definedName>
    <definedName name="IQ_OPEB_BREAKDOWN_EQ">"c3275"</definedName>
    <definedName name="IQ_OPEB_BREAKDOWN_EQ_DOM">"c3273"</definedName>
    <definedName name="IQ_OPEB_BREAKDOWN_EQ_FOREIGN">"c3274"</definedName>
    <definedName name="IQ_OPEB_BREAKDOWN_FI">"c3278"</definedName>
    <definedName name="IQ_OPEB_BREAKDOWN_FI_DOM">"c3276"</definedName>
    <definedName name="IQ_OPEB_BREAKDOWN_FI_FOREIGN">"c3277"</definedName>
    <definedName name="IQ_OPEB_BREAKDOWN_OTHER">"c3284"</definedName>
    <definedName name="IQ_OPEB_BREAKDOWN_OTHER_DOM">"c3282"</definedName>
    <definedName name="IQ_OPEB_BREAKDOWN_OTHER_FOREIGN">"c3283"</definedName>
    <definedName name="IQ_OPEB_BREAKDOWN_PCT_EQ">"c3263"</definedName>
    <definedName name="IQ_OPEB_BREAKDOWN_PCT_EQ_DOM">"c3261"</definedName>
    <definedName name="IQ_OPEB_BREAKDOWN_PCT_EQ_FOREIGN">"c3262"</definedName>
    <definedName name="IQ_OPEB_BREAKDOWN_PCT_FI">"c3266"</definedName>
    <definedName name="IQ_OPEB_BREAKDOWN_PCT_FI_DOM">"c3264"</definedName>
    <definedName name="IQ_OPEB_BREAKDOWN_PCT_FI_FOREIGN">"c3265"</definedName>
    <definedName name="IQ_OPEB_BREAKDOWN_PCT_OTHER">"c3272"</definedName>
    <definedName name="IQ_OPEB_BREAKDOWN_PCT_OTHER_DOM">"c3270"</definedName>
    <definedName name="IQ_OPEB_BREAKDOWN_PCT_OTHER_FOREIGN">"c3271"</definedName>
    <definedName name="IQ_OPEB_BREAKDOWN_PCT_RE">"c3269"</definedName>
    <definedName name="IQ_OPEB_BREAKDOWN_PCT_RE_DOM">"c3267"</definedName>
    <definedName name="IQ_OPEB_BREAKDOWN_PCT_RE_FOREIGN">"c3268"</definedName>
    <definedName name="IQ_OPEB_BREAKDOWN_RE">"c3281"</definedName>
    <definedName name="IQ_OPEB_BREAKDOWN_RE_DOM">"c3279"</definedName>
    <definedName name="IQ_OPEB_BREAKDOWN_RE_FOREIGN">"c3280"</definedName>
    <definedName name="IQ_OPEB_DECREASE_EFFECT_PBO">"c3458"</definedName>
    <definedName name="IQ_OPEB_DECREASE_EFFECT_PBO_DOM">"c3456"</definedName>
    <definedName name="IQ_OPEB_DECREASE_EFFECT_PBO_FOREIGN">"c3457"</definedName>
    <definedName name="IQ_OPEB_DECREASE_EFFECT_SERVICE_INT_COST">"c3455"</definedName>
    <definedName name="IQ_OPEB_DECREASE_EFFECT_SERVICE_INT_COST_DOM">"c3453"</definedName>
    <definedName name="IQ_OPEB_DECREASE_EFFECT_SERVICE_INT_COST_FOREIGN">"c3454"</definedName>
    <definedName name="IQ_OPEB_DISC_RATE_MAX">"c3422"</definedName>
    <definedName name="IQ_OPEB_DISC_RATE_MAX_DOM">"c3420"</definedName>
    <definedName name="IQ_OPEB_DISC_RATE_MAX_FOREIGN">"c3421"</definedName>
    <definedName name="IQ_OPEB_DISC_RATE_MIN">"c3419"</definedName>
    <definedName name="IQ_OPEB_DISC_RATE_MIN_DOM">"c3417"</definedName>
    <definedName name="IQ_OPEB_DISC_RATE_MIN_FOREIGN">"c3418"</definedName>
    <definedName name="IQ_OPEB_EST_BENEFIT_1YR">"c3287"</definedName>
    <definedName name="IQ_OPEB_EST_BENEFIT_1YR_DOM">"c3285"</definedName>
    <definedName name="IQ_OPEB_EST_BENEFIT_1YR_FOREIGN">"c3286"</definedName>
    <definedName name="IQ_OPEB_EST_BENEFIT_2YR">"c3290"</definedName>
    <definedName name="IQ_OPEB_EST_BENEFIT_2YR_DOM">"c3288"</definedName>
    <definedName name="IQ_OPEB_EST_BENEFIT_2YR_FOREIGN">"c3289"</definedName>
    <definedName name="IQ_OPEB_EST_BENEFIT_3YR">"c3293"</definedName>
    <definedName name="IQ_OPEB_EST_BENEFIT_3YR_DOM">"c3291"</definedName>
    <definedName name="IQ_OPEB_EST_BENEFIT_3YR_FOREIGN">"c3292"</definedName>
    <definedName name="IQ_OPEB_EST_BENEFIT_4YR">"c3296"</definedName>
    <definedName name="IQ_OPEB_EST_BENEFIT_4YR_DOM">"c3294"</definedName>
    <definedName name="IQ_OPEB_EST_BENEFIT_4YR_FOREIGN">"c3295"</definedName>
    <definedName name="IQ_OPEB_EST_BENEFIT_5YR">"c3299"</definedName>
    <definedName name="IQ_OPEB_EST_BENEFIT_5YR_DOM">"c3297"</definedName>
    <definedName name="IQ_OPEB_EST_BENEFIT_5YR_FOREIGN">"c3298"</definedName>
    <definedName name="IQ_OPEB_EST_BENEFIT_AFTER5">"c3302"</definedName>
    <definedName name="IQ_OPEB_EST_BENEFIT_AFTER5_DOM">"c3300"</definedName>
    <definedName name="IQ_OPEB_EST_BENEFIT_AFTER5_FOREIGN">"c3301"</definedName>
    <definedName name="IQ_OPEB_EXP_RATE_RETURN_MAX">"c3434"</definedName>
    <definedName name="IQ_OPEB_EXP_RATE_RETURN_MAX_DOM">"c3432"</definedName>
    <definedName name="IQ_OPEB_EXP_RATE_RETURN_MAX_FOREIGN">"c3433"</definedName>
    <definedName name="IQ_OPEB_EXP_RATE_RETURN_MIN">"c3431"</definedName>
    <definedName name="IQ_OPEB_EXP_RATE_RETURN_MIN_DOM">"c3429"</definedName>
    <definedName name="IQ_OPEB_EXP_RATE_RETURN_MIN_FOREIGN">"c3430"</definedName>
    <definedName name="IQ_OPEB_EXP_RETURN">"c3398"</definedName>
    <definedName name="IQ_OPEB_EXP_RETURN_DOM">"c3396"</definedName>
    <definedName name="IQ_OPEB_EXP_RETURN_FOREIGN">"c3397"</definedName>
    <definedName name="IQ_OPEB_HEALTH_COST_TREND_INITIAL">"c3413"</definedName>
    <definedName name="IQ_OPEB_HEALTH_COST_TREND_INITIAL_DOM">"c3411"</definedName>
    <definedName name="IQ_OPEB_HEALTH_COST_TREND_INITIAL_FOREIGN">"c3412"</definedName>
    <definedName name="IQ_OPEB_HEALTH_COST_TREND_ULTIMATE">"c3416"</definedName>
    <definedName name="IQ_OPEB_HEALTH_COST_TREND_ULTIMATE_DOM">"c3414"</definedName>
    <definedName name="IQ_OPEB_HEALTH_COST_TREND_ULTIMATE_FOREIGN">"c3415"</definedName>
    <definedName name="IQ_OPEB_INCREASE_EFFECT_PBO">"c3452"</definedName>
    <definedName name="IQ_OPEB_INCREASE_EFFECT_PBO_DOM">"c3450"</definedName>
    <definedName name="IQ_OPEB_INCREASE_EFFECT_PBO_FOREIGN">"c3451"</definedName>
    <definedName name="IQ_OPEB_INCREASE_EFFECT_SERVICE_INT_COST">"c3449"</definedName>
    <definedName name="IQ_OPEB_INCREASE_EFFECT_SERVICE_INT_COST_DOM">"c3447"</definedName>
    <definedName name="IQ_OPEB_INCREASE_EFFECT_SERVICE_INT_COST_FOREIGN">"c3448"</definedName>
    <definedName name="IQ_OPEB_INTAN_ASSETS">"c3311"</definedName>
    <definedName name="IQ_OPEB_INTAN_ASSETS_DOM">"c3309"</definedName>
    <definedName name="IQ_OPEB_INTAN_ASSETS_FOREIGN">"c3310"</definedName>
    <definedName name="IQ_OPEB_INTEREST_COST">"c3395"</definedName>
    <definedName name="IQ_OPEB_INTEREST_COST_DOM">"c3393"</definedName>
    <definedName name="IQ_OPEB_INTEREST_COST_FOREIGN">"c3394"</definedName>
    <definedName name="IQ_OPEB_NET_ASSET_RECOG">"c3326"</definedName>
    <definedName name="IQ_OPEB_NET_ASSET_RECOG_DOM">"c3324"</definedName>
    <definedName name="IQ_OPEB_NET_ASSET_RECOG_FOREIGN">"c3325"</definedName>
    <definedName name="IQ_OPEB_OBLIGATION_ACCUMULATED">"c3407"</definedName>
    <definedName name="IQ_OPEB_OBLIGATION_ACCUMULATED_DOM">"c3405"</definedName>
    <definedName name="IQ_OPEB_OBLIGATION_ACCUMULATED_FOREIGN">"c3406"</definedName>
    <definedName name="IQ_OPEB_OBLIGATION_ACQ">"c3380"</definedName>
    <definedName name="IQ_OPEB_OBLIGATION_ACQ_DOM">"c3378"</definedName>
    <definedName name="IQ_OPEB_OBLIGATION_ACQ_FOREIGN">"c3379"</definedName>
    <definedName name="IQ_OPEB_OBLIGATION_ACTUARIAL_GAIN_LOSS">"c3371"</definedName>
    <definedName name="IQ_OPEB_OBLIGATION_ACTUARIAL_GAIN_LOSS_DOM">"c3369"</definedName>
    <definedName name="IQ_OPEB_OBLIGATION_ACTUARIAL_GAIN_LOSS_FOREIGN">"c3370"</definedName>
    <definedName name="IQ_OPEB_OBLIGATION_BEG">"c3359"</definedName>
    <definedName name="IQ_OPEB_OBLIGATION_BEG_DOM">"c3357"</definedName>
    <definedName name="IQ_OPEB_OBLIGATION_BEG_FOREIGN">"c3358"</definedName>
    <definedName name="IQ_OPEB_OBLIGATION_CURTAIL">"c3383"</definedName>
    <definedName name="IQ_OPEB_OBLIGATION_CURTAIL_DOM">"c3381"</definedName>
    <definedName name="IQ_OPEB_OBLIGATION_CURTAIL_FOREIGN">"c3382"</definedName>
    <definedName name="IQ_OPEB_OBLIGATION_EMPLOYEE_CONTRIBUTIONS">"c3368"</definedName>
    <definedName name="IQ_OPEB_OBLIGATION_EMPLOYEE_CONTRIBUTIONS_DOM">"c3366"</definedName>
    <definedName name="IQ_OPEB_OBLIGATION_EMPLOYEE_CONTRIBUTIONS_FOREIGN">"c3367"</definedName>
    <definedName name="IQ_OPEB_OBLIGATION_FX_ADJ">"c3377"</definedName>
    <definedName name="IQ_OPEB_OBLIGATION_FX_ADJ_DOM">"c3375"</definedName>
    <definedName name="IQ_OPEB_OBLIGATION_FX_ADJ_FOREIGN">"c3376"</definedName>
    <definedName name="IQ_OPEB_OBLIGATION_INTEREST_COST">"c3365"</definedName>
    <definedName name="IQ_OPEB_OBLIGATION_INTEREST_COST_DOM">"c3363"</definedName>
    <definedName name="IQ_OPEB_OBLIGATION_INTEREST_COST_FOREIGN">"c3364"</definedName>
    <definedName name="IQ_OPEB_OBLIGATION_OTHER_PLAN_ADJ">"c3386"</definedName>
    <definedName name="IQ_OPEB_OBLIGATION_OTHER_PLAN_ADJ_DOM">"c3384"</definedName>
    <definedName name="IQ_OPEB_OBLIGATION_OTHER_PLAN_ADJ_FOREIGN">"c3385"</definedName>
    <definedName name="IQ_OPEB_OBLIGATION_PAID">"c3374"</definedName>
    <definedName name="IQ_OPEB_OBLIGATION_PAID_DOM">"c3372"</definedName>
    <definedName name="IQ_OPEB_OBLIGATION_PAID_FOREIGN">"c3373"</definedName>
    <definedName name="IQ_OPEB_OBLIGATION_PROJECTED">"c3389"</definedName>
    <definedName name="IQ_OPEB_OBLIGATION_PROJECTED_DOM">"c3387"</definedName>
    <definedName name="IQ_OPEB_OBLIGATION_PROJECTED_FOREIGN">"c3388"</definedName>
    <definedName name="IQ_OPEB_OBLIGATION_SERVICE_COST">"c3362"</definedName>
    <definedName name="IQ_OPEB_OBLIGATION_SERVICE_COST_DOM">"c3360"</definedName>
    <definedName name="IQ_OPEB_OBLIGATION_SERVICE_COST_FOREIGN">"c3361"</definedName>
    <definedName name="IQ_OPEB_OTHER">"c3317"</definedName>
    <definedName name="IQ_OPEB_OTHER_ADJ">"c3323"</definedName>
    <definedName name="IQ_OPEB_OTHER_ADJ_DOM">"c3321"</definedName>
    <definedName name="IQ_OPEB_OTHER_ADJ_FOREIGN">"c3322"</definedName>
    <definedName name="IQ_OPEB_OTHER_COST">"c3401"</definedName>
    <definedName name="IQ_OPEB_OTHER_COST_DOM">"c3399"</definedName>
    <definedName name="IQ_OPEB_OTHER_COST_FOREIGN">"c3400"</definedName>
    <definedName name="IQ_OPEB_OTHER_DOM">"c3315"</definedName>
    <definedName name="IQ_OPEB_OTHER_FOREIGN">"c3316"</definedName>
    <definedName name="IQ_OPEB_PBO_ASSUMED_RATE_RET_MAX">"c3440"</definedName>
    <definedName name="IQ_OPEB_PBO_ASSUMED_RATE_RET_MAX_DOM">"c3438"</definedName>
    <definedName name="IQ_OPEB_PBO_ASSUMED_RATE_RET_MAX_FOREIGN">"c3439"</definedName>
    <definedName name="IQ_OPEB_PBO_ASSUMED_RATE_RET_MIN">"c3437"</definedName>
    <definedName name="IQ_OPEB_PBO_ASSUMED_RATE_RET_MIN_DOM">"c3435"</definedName>
    <definedName name="IQ_OPEB_PBO_ASSUMED_RATE_RET_MIN_FOREIGN">"c3436"</definedName>
    <definedName name="IQ_OPEB_PBO_RATE_COMP_INCREASE_MAX">"c3446"</definedName>
    <definedName name="IQ_OPEB_PBO_RATE_COMP_INCREASE_MAX_DOM">"c3444"</definedName>
    <definedName name="IQ_OPEB_PBO_RATE_COMP_INCREASE_MAX_FOREIGN">"c3445"</definedName>
    <definedName name="IQ_OPEB_PBO_RATE_COMP_INCREASE_MIN">"c3443"</definedName>
    <definedName name="IQ_OPEB_PBO_RATE_COMP_INCREASE_MIN_DOM">"c3441"</definedName>
    <definedName name="IQ_OPEB_PBO_RATE_COMP_INCREASE_MIN_FOREIGN">"c3442"</definedName>
    <definedName name="IQ_OPEB_PREPAID_COST">"c3305"</definedName>
    <definedName name="IQ_OPEB_PREPAID_COST_DOM">"c3303"</definedName>
    <definedName name="IQ_OPEB_PREPAID_COST_FOREIGN">"c3304"</definedName>
    <definedName name="IQ_OPEB_RATE_COMP_INCREASE_MAX">"c3428"</definedName>
    <definedName name="IQ_OPEB_RATE_COMP_INCREASE_MAX_DOM">"c3426"</definedName>
    <definedName name="IQ_OPEB_RATE_COMP_INCREASE_MAX_FOREIGN">"c3427"</definedName>
    <definedName name="IQ_OPEB_RATE_COMP_INCREASE_MIN">"c3425"</definedName>
    <definedName name="IQ_OPEB_RATE_COMP_INCREASE_MIN_DOM">"c3423"</definedName>
    <definedName name="IQ_OPEB_RATE_COMP_INCREASE_MIN_FOREIGN">"c3424"</definedName>
    <definedName name="IQ_OPEB_SERVICE_COST">"c3392"</definedName>
    <definedName name="IQ_OPEB_SERVICE_COST_DOM">"c3390"</definedName>
    <definedName name="IQ_OPEB_SERVICE_COST_FOREIGN">"c3391"</definedName>
    <definedName name="IQ_OPEB_TOTAL_COST">"c3404"</definedName>
    <definedName name="IQ_OPEB_TOTAL_COST_DOM">"c3402"</definedName>
    <definedName name="IQ_OPEB_TOTAL_COST_FOREIGN">"c3403"</definedName>
    <definedName name="IQ_OPEB_UNRECOG_PRIOR">"c3320"</definedName>
    <definedName name="IQ_OPEB_UNRECOG_PRIOR_DOM">"c3318"</definedName>
    <definedName name="IQ_OPEB_UNRECOG_PRIOR_FOREIGN">"c3319"</definedName>
    <definedName name="IQ_OPENED55">1</definedName>
    <definedName name="IQ_OPENPRICE">"c848"</definedName>
    <definedName name="IQ_OPER_INC">"c849"</definedName>
    <definedName name="IQ_OPER_INC_ACT_OR_EST">"c2220"</definedName>
    <definedName name="IQ_OPER_INC_BR">"c850"</definedName>
    <definedName name="IQ_OPER_INC_EST">"c1688"</definedName>
    <definedName name="IQ_OPER_INC_FIN">"c851"</definedName>
    <definedName name="IQ_OPER_INC_HIGH_EST">"c1690"</definedName>
    <definedName name="IQ_OPER_INC_INS">"c852"</definedName>
    <definedName name="IQ_OPER_INC_LOW_EST">"c1691"</definedName>
    <definedName name="IQ_OPER_INC_MARGIN">"c1448"</definedName>
    <definedName name="IQ_OPER_INC_MEDIAN_EST">"c1689"</definedName>
    <definedName name="IQ_OPER_INC_NUM_EST">"c1692"</definedName>
    <definedName name="IQ_OPER_INC_REIT">"c853"</definedName>
    <definedName name="IQ_OPER_INC_STDDEV_EST">"c1693"</definedName>
    <definedName name="IQ_OPER_INC_UTI">"c854"</definedName>
    <definedName name="IQ_OPERATIONS_EXP">"c855"</definedName>
    <definedName name="IQ_OPTIONS_BEG_OS">"c1572"</definedName>
    <definedName name="IQ_OPTIONS_CANCELLED">"c856"</definedName>
    <definedName name="IQ_OPTIONS_END_OS">"c1573"</definedName>
    <definedName name="IQ_OPTIONS_EXERCISED">"c2116"</definedName>
    <definedName name="IQ_OPTIONS_GRANTED">"c2673"</definedName>
    <definedName name="IQ_OPTIONS_ISSUED">"c857"</definedName>
    <definedName name="IQ_OPTIONS_STRIKE_PRICE_GRANTED">"c2678"</definedName>
    <definedName name="IQ_OPTIONS_STRIKE_PRICE_OS">"c2677"</definedName>
    <definedName name="IQ_ORDER_BACKLOG">"c2090"</definedName>
    <definedName name="IQ_OTHER_ADJUST_GROSS_LOANS">"c859"</definedName>
    <definedName name="IQ_OTHER_AMORT">"c5563"</definedName>
    <definedName name="IQ_OTHER_AMORT_BR">"c5566"</definedName>
    <definedName name="IQ_OTHER_ASSETS">"c860"</definedName>
    <definedName name="IQ_OTHER_ASSETS_BNK">"c861"</definedName>
    <definedName name="IQ_OTHER_ASSETS_BR">"c862"</definedName>
    <definedName name="IQ_OTHER_ASSETS_FIN">"c863"</definedName>
    <definedName name="IQ_OTHER_ASSETS_INS">"c864"</definedName>
    <definedName name="IQ_OTHER_ASSETS_REIT">"c865"</definedName>
    <definedName name="IQ_OTHER_ASSETS_SERV_RIGHTS">"c2243"</definedName>
    <definedName name="IQ_OTHER_ASSETS_UTI">"c866"</definedName>
    <definedName name="IQ_OTHER_BEARING_LIAB">"c1608"</definedName>
    <definedName name="IQ_OTHER_BENEFITS_OBLIGATION">"c867"</definedName>
    <definedName name="IQ_OTHER_CA">"c868"</definedName>
    <definedName name="IQ_OTHER_CA_SUPPL">"c869"</definedName>
    <definedName name="IQ_OTHER_CA_SUPPL_BNK">"c870"</definedName>
    <definedName name="IQ_OTHER_CA_SUPPL_BR">"c871"</definedName>
    <definedName name="IQ_OTHER_CA_SUPPL_FIN">"c872"</definedName>
    <definedName name="IQ_OTHER_CA_SUPPL_INS">"c873"</definedName>
    <definedName name="IQ_OTHER_CA_SUPPL_REIT">"c874"</definedName>
    <definedName name="IQ_OTHER_CA_SUPPL_UTI">"c875"</definedName>
    <definedName name="IQ_OTHER_CA_UTI">"c876"</definedName>
    <definedName name="IQ_OTHER_CL">"c877"</definedName>
    <definedName name="IQ_OTHER_CL_SUPPL">"c878"</definedName>
    <definedName name="IQ_OTHER_CL_SUPPL_BNK">"c879"</definedName>
    <definedName name="IQ_OTHER_CL_SUPPL_BR">"c880"</definedName>
    <definedName name="IQ_OTHER_CL_SUPPL_FIN">"c881"</definedName>
    <definedName name="IQ_OTHER_CL_SUPPL_REIT">"c882"</definedName>
    <definedName name="IQ_OTHER_CL_SUPPL_UTI">"c883"</definedName>
    <definedName name="IQ_OTHER_CL_UTI">"c884"</definedName>
    <definedName name="IQ_OTHER_CURRENT_ASSETS">"c1403"</definedName>
    <definedName name="IQ_OTHER_CURRENT_LIAB">"c1404"</definedName>
    <definedName name="IQ_OTHER_DEBT">"c2507"</definedName>
    <definedName name="IQ_OTHER_DEBT_PCT">"c2508"</definedName>
    <definedName name="IQ_OTHER_DEP">"c885"</definedName>
    <definedName name="IQ_OTHER_EARNING">"c1609"</definedName>
    <definedName name="IQ_OTHER_EQUITY">"c886"</definedName>
    <definedName name="IQ_OTHER_EQUITY_BNK">"c887"</definedName>
    <definedName name="IQ_OTHER_EQUITY_BR">"c888"</definedName>
    <definedName name="IQ_OTHER_EQUITY_FIN">"c889"</definedName>
    <definedName name="IQ_OTHER_EQUITY_INS">"c890"</definedName>
    <definedName name="IQ_OTHER_EQUITY_REIT">"c891"</definedName>
    <definedName name="IQ_OTHER_EQUITY_UTI">"c892"</definedName>
    <definedName name="IQ_OTHER_FINANCE_ACT">"c893"</definedName>
    <definedName name="IQ_OTHER_FINANCE_ACT_BNK">"c894"</definedName>
    <definedName name="IQ_OTHER_FINANCE_ACT_BR">"c895"</definedName>
    <definedName name="IQ_OTHER_FINANCE_ACT_FIN">"c896"</definedName>
    <definedName name="IQ_OTHER_FINANCE_ACT_INS">"c897"</definedName>
    <definedName name="IQ_OTHER_FINANCE_ACT_REIT">"c898"</definedName>
    <definedName name="IQ_OTHER_FINANCE_ACT_SUPPL">"c899"</definedName>
    <definedName name="IQ_OTHER_FINANCE_ACT_SUPPL_BNK">"c900"</definedName>
    <definedName name="IQ_OTHER_FINANCE_ACT_SUPPL_BR">"c901"</definedName>
    <definedName name="IQ_OTHER_FINANCE_ACT_SUPPL_FIN">"c902"</definedName>
    <definedName name="IQ_OTHER_FINANCE_ACT_SUPPL_INS">"c903"</definedName>
    <definedName name="IQ_OTHER_FINANCE_ACT_SUPPL_REIT">"c904"</definedName>
    <definedName name="IQ_OTHER_FINANCE_ACT_SUPPL_UTI">"c905"</definedName>
    <definedName name="IQ_OTHER_FINANCE_ACT_UTI">"c906"</definedName>
    <definedName name="IQ_OTHER_INTAN">"c907"</definedName>
    <definedName name="IQ_OTHER_INTAN_BNK">"c908"</definedName>
    <definedName name="IQ_OTHER_INTAN_BR">"c909"</definedName>
    <definedName name="IQ_OTHER_INTAN_FIN">"c910"</definedName>
    <definedName name="IQ_OTHER_INTAN_INS">"c911"</definedName>
    <definedName name="IQ_OTHER_INTAN_REIT">"c912"</definedName>
    <definedName name="IQ_OTHER_INTAN_UTI">"c913"</definedName>
    <definedName name="IQ_OTHER_INV">"c914"</definedName>
    <definedName name="IQ_OTHER_INVEST">"c915"</definedName>
    <definedName name="IQ_OTHER_INVEST_ACT">"c916"</definedName>
    <definedName name="IQ_OTHER_INVEST_ACT_BNK">"c917"</definedName>
    <definedName name="IQ_OTHER_INVEST_ACT_BR">"c918"</definedName>
    <definedName name="IQ_OTHER_INVEST_ACT_FIN">"c919"</definedName>
    <definedName name="IQ_OTHER_INVEST_ACT_INS">"c920"</definedName>
    <definedName name="IQ_OTHER_INVEST_ACT_REIT">"c921"</definedName>
    <definedName name="IQ_OTHER_INVEST_ACT_SUPPL">"c922"</definedName>
    <definedName name="IQ_OTHER_INVEST_ACT_SUPPL_BNK">"c923"</definedName>
    <definedName name="IQ_OTHER_INVEST_ACT_SUPPL_BR">"c924"</definedName>
    <definedName name="IQ_OTHER_INVEST_ACT_SUPPL_FIN">"c925"</definedName>
    <definedName name="IQ_OTHER_INVEST_ACT_SUPPL_INS">"c926"</definedName>
    <definedName name="IQ_OTHER_INVEST_ACT_SUPPL_REIT">"c927"</definedName>
    <definedName name="IQ_OTHER_INVEST_ACT_SUPPL_UTI">"c928"</definedName>
    <definedName name="IQ_OTHER_INVEST_ACT_UTI">"c929"</definedName>
    <definedName name="IQ_OTHER_INVESTING">"c1408"</definedName>
    <definedName name="IQ_OTHER_LIAB">"c930"</definedName>
    <definedName name="IQ_OTHER_LIAB_BNK">"c931"</definedName>
    <definedName name="IQ_OTHER_LIAB_BR">"c932"</definedName>
    <definedName name="IQ_OTHER_LIAB_FIN">"c933"</definedName>
    <definedName name="IQ_OTHER_LIAB_INS">"c934"</definedName>
    <definedName name="IQ_OTHER_LIAB_LT">"c935"</definedName>
    <definedName name="IQ_OTHER_LIAB_LT_BNK">"c936"</definedName>
    <definedName name="IQ_OTHER_LIAB_LT_BR">"c937"</definedName>
    <definedName name="IQ_OTHER_LIAB_LT_FIN">"c938"</definedName>
    <definedName name="IQ_OTHER_LIAB_LT_INS">"c939"</definedName>
    <definedName name="IQ_OTHER_LIAB_LT_REIT">"c940"</definedName>
    <definedName name="IQ_OTHER_LIAB_LT_UTI">"c941"</definedName>
    <definedName name="IQ_OTHER_LIAB_REIT">"c942"</definedName>
    <definedName name="IQ_OTHER_LIAB_UTI">"c943"</definedName>
    <definedName name="IQ_OTHER_LIAB_WRITTEN">"c944"</definedName>
    <definedName name="IQ_OTHER_LOANS">"c945"</definedName>
    <definedName name="IQ_OTHER_LONG_TERM">"c1409"</definedName>
    <definedName name="IQ_OTHER_LT_ASSETS">"c946"</definedName>
    <definedName name="IQ_OTHER_LT_ASSETS_BNK">"c947"</definedName>
    <definedName name="IQ_OTHER_LT_ASSETS_BR">"c948"</definedName>
    <definedName name="IQ_OTHER_LT_ASSETS_FIN">"c949"</definedName>
    <definedName name="IQ_OTHER_LT_ASSETS_INS">"c950"</definedName>
    <definedName name="IQ_OTHER_LT_ASSETS_REIT">"c951"</definedName>
    <definedName name="IQ_OTHER_LT_ASSETS_UTI">"c952"</definedName>
    <definedName name="IQ_OTHER_NET">"c1453"</definedName>
    <definedName name="IQ_OTHER_NON_INT_EXP">"c953"</definedName>
    <definedName name="IQ_OTHER_NON_INT_EXP_TOTAL">"c954"</definedName>
    <definedName name="IQ_OTHER_NON_INT_INC">"c955"</definedName>
    <definedName name="IQ_OTHER_NON_OPER_EXP">"c956"</definedName>
    <definedName name="IQ_OTHER_NON_OPER_EXP_BR">"c957"</definedName>
    <definedName name="IQ_OTHER_NON_OPER_EXP_FIN">"c958"</definedName>
    <definedName name="IQ_OTHER_NON_OPER_EXP_INS">"c959"</definedName>
    <definedName name="IQ_OTHER_NON_OPER_EXP_REIT">"c960"</definedName>
    <definedName name="IQ_OTHER_NON_OPER_EXP_SUPPL">"c961"</definedName>
    <definedName name="IQ_OTHER_NON_OPER_EXP_SUPPL_BR">"c962"</definedName>
    <definedName name="IQ_OTHER_NON_OPER_EXP_SUPPL_FIN">"c963"</definedName>
    <definedName name="IQ_OTHER_NON_OPER_EXP_SUPPL_INS">"c964"</definedName>
    <definedName name="IQ_OTHER_NON_OPER_EXP_SUPPL_REIT">"c965"</definedName>
    <definedName name="IQ_OTHER_NON_OPER_EXP_SUPPL_UTI">"c966"</definedName>
    <definedName name="IQ_OTHER_NON_OPER_EXP_UTI">"c967"</definedName>
    <definedName name="IQ_OTHER_OPER">"c982"</definedName>
    <definedName name="IQ_OTHER_OPER_ACT">"c983"</definedName>
    <definedName name="IQ_OTHER_OPER_ACT_BNK">"c984"</definedName>
    <definedName name="IQ_OTHER_OPER_ACT_BR">"c985"</definedName>
    <definedName name="IQ_OTHER_OPER_ACT_FIN">"c986"</definedName>
    <definedName name="IQ_OTHER_OPER_ACT_INS">"c987"</definedName>
    <definedName name="IQ_OTHER_OPER_ACT_REIT">"c988"</definedName>
    <definedName name="IQ_OTHER_OPER_ACT_UTI">"c989"</definedName>
    <definedName name="IQ_OTHER_OPER_BR">"c990"</definedName>
    <definedName name="IQ_OTHER_OPER_FIN">"c991"</definedName>
    <definedName name="IQ_OTHER_OPER_INS">"c992"</definedName>
    <definedName name="IQ_OTHER_OPER_REIT">"c993"</definedName>
    <definedName name="IQ_OTHER_OPER_SUPPL_BR">"c994"</definedName>
    <definedName name="IQ_OTHER_OPER_SUPPL_FIN">"c995"</definedName>
    <definedName name="IQ_OTHER_OPER_SUPPL_INS">"c996"</definedName>
    <definedName name="IQ_OTHER_OPER_SUPPL_REIT">"c997"</definedName>
    <definedName name="IQ_OTHER_OPER_SUPPL_UTI">"c998"</definedName>
    <definedName name="IQ_OTHER_OPER_TOT_BNK">"c999"</definedName>
    <definedName name="IQ_OTHER_OPER_TOT_BR">"c1000"</definedName>
    <definedName name="IQ_OTHER_OPER_TOT_FIN">"c1001"</definedName>
    <definedName name="IQ_OTHER_OPER_TOT_INS">"c1002"</definedName>
    <definedName name="IQ_OTHER_OPER_TOT_REIT">"c1003"</definedName>
    <definedName name="IQ_OTHER_OPER_TOT_UTI">"c1004"</definedName>
    <definedName name="IQ_OTHER_OPER_UTI">"c1005"</definedName>
    <definedName name="IQ_OTHER_OPTIONS_BEG_OS">"c2686"</definedName>
    <definedName name="IQ_OTHER_OPTIONS_CANCELLED">"c2689"</definedName>
    <definedName name="IQ_OTHER_OPTIONS_END_OS">"c2690"</definedName>
    <definedName name="IQ_OTHER_OPTIONS_EXERCISED">"c2688"</definedName>
    <definedName name="IQ_OTHER_OPTIONS_GRANTED">"c2687"</definedName>
    <definedName name="IQ_OTHER_OPTIONS_STRIKE_PRICE_OS">"c2691"</definedName>
    <definedName name="IQ_OTHER_OUTSTANDING_BS_DATE">"c1972"</definedName>
    <definedName name="IQ_OTHER_OUTSTANDING_FILING_DATE">"c1974"</definedName>
    <definedName name="IQ_OTHER_PC_WRITTEN">"c1006"</definedName>
    <definedName name="IQ_OTHER_REAL_ESTATE">"c1007"</definedName>
    <definedName name="IQ_OTHER_RECEIV">"c1008"</definedName>
    <definedName name="IQ_OTHER_RECEIV_INS">"c1009"</definedName>
    <definedName name="IQ_OTHER_REV">"c1010"</definedName>
    <definedName name="IQ_OTHER_REV_BR">"c1011"</definedName>
    <definedName name="IQ_OTHER_REV_FIN">"c1012"</definedName>
    <definedName name="IQ_OTHER_REV_INS">"c1013"</definedName>
    <definedName name="IQ_OTHER_REV_REIT">"c1014"</definedName>
    <definedName name="IQ_OTHER_REV_SUPPL">"c1015"</definedName>
    <definedName name="IQ_OTHER_REV_SUPPL_BR">"c1016"</definedName>
    <definedName name="IQ_OTHER_REV_SUPPL_FIN">"c1017"</definedName>
    <definedName name="IQ_OTHER_REV_SUPPL_INS">"c1018"</definedName>
    <definedName name="IQ_OTHER_REV_SUPPL_REIT">"c1019"</definedName>
    <definedName name="IQ_OTHER_REV_SUPPL_UTI">"c1020"</definedName>
    <definedName name="IQ_OTHER_REV_UTI">"c1021"</definedName>
    <definedName name="IQ_OTHER_REVENUE">"c1410"</definedName>
    <definedName name="IQ_OTHER_STRIKE_PRICE_GRANTED">"c2692"</definedName>
    <definedName name="IQ_OTHER_UNDRAWN">"c2522"</definedName>
    <definedName name="IQ_OTHER_UNUSUAL">"c1488"</definedName>
    <definedName name="IQ_OTHER_UNUSUAL_BNK">"c1560"</definedName>
    <definedName name="IQ_OTHER_UNUSUAL_BR">"c1561"</definedName>
    <definedName name="IQ_OTHER_UNUSUAL_FIN">"c1562"</definedName>
    <definedName name="IQ_OTHER_UNUSUAL_INS">"c1563"</definedName>
    <definedName name="IQ_OTHER_UNUSUAL_REIT">"c1564"</definedName>
    <definedName name="IQ_OTHER_UNUSUAL_SUPPL">"c1494"</definedName>
    <definedName name="IQ_OTHER_UNUSUAL_SUPPL_BNK">"c1495"</definedName>
    <definedName name="IQ_OTHER_UNUSUAL_SUPPL_BR">"c1496"</definedName>
    <definedName name="IQ_OTHER_UNUSUAL_SUPPL_FIN">"c1497"</definedName>
    <definedName name="IQ_OTHER_UNUSUAL_SUPPL_INS">"c1498"</definedName>
    <definedName name="IQ_OTHER_UNUSUAL_SUPPL_REIT">"c1499"</definedName>
    <definedName name="IQ_OTHER_UNUSUAL_SUPPL_UTI">"c1500"</definedName>
    <definedName name="IQ_OTHER_UNUSUAL_UTI">"c1565"</definedName>
    <definedName name="IQ_OTHER_WARRANTS_BEG_OS">"c2712"</definedName>
    <definedName name="IQ_OTHER_WARRANTS_CANCELLED">"c2715"</definedName>
    <definedName name="IQ_OTHER_WARRANTS_END_OS">"c2716"</definedName>
    <definedName name="IQ_OTHER_WARRANTS_EXERCISED">"c2714"</definedName>
    <definedName name="IQ_OTHER_WARRANTS_ISSUED">"c2713"</definedName>
    <definedName name="IQ_OTHER_WARRANTS_STRIKE_PRICE_ISSUED">"c2718"</definedName>
    <definedName name="IQ_OTHER_WARRANTS_STRIKE_PRICE_OS">"c2717"</definedName>
    <definedName name="IQ_OUTSTANDING_BS_DATE">"c2128"</definedName>
    <definedName name="IQ_OUTSTANDING_FILING_DATE">"c1023"</definedName>
    <definedName name="IQ_OWNERSHIP">"c2160"</definedName>
    <definedName name="IQ_PART_TIME">"c1024"</definedName>
    <definedName name="IQ_PAY_ACCRUED">"c1457"</definedName>
    <definedName name="IQ_PAYOUT_RATIO">"c1900"</definedName>
    <definedName name="IQ_PBV">"c1025"</definedName>
    <definedName name="IQ_PBV_AVG">"c1026"</definedName>
    <definedName name="IQ_PC_EARNED">"c2749"</definedName>
    <definedName name="IQ_PC_GAAP_COMBINED_RATIO">"c2781"</definedName>
    <definedName name="IQ_PC_GAAP_COMBINED_RATIO_EXCL_CL">"c2782"</definedName>
    <definedName name="IQ_PC_GAAP_EXPENSE_RATIO">"c2780"</definedName>
    <definedName name="IQ_PC_GAAP_LOSS">"c2779"</definedName>
    <definedName name="IQ_PC_POLICY_BENEFITS_EXP">"c2790"</definedName>
    <definedName name="IQ_PC_STAT_COMBINED_RATIO">"c2778"</definedName>
    <definedName name="IQ_PC_STAT_COMBINED_RATIO_EXCL_DIV">"c2777"</definedName>
    <definedName name="IQ_PC_STAT_DIVIDEND_RATIO">"c2776"</definedName>
    <definedName name="IQ_PC_STAT_EXPENSE_RATIO">"c2775"</definedName>
    <definedName name="IQ_PC_STAT_LOSS_RATIO">"c2774"</definedName>
    <definedName name="IQ_PC_STATUTORY_SURPLUS">"c2770"</definedName>
    <definedName name="IQ_PC_WRITTEN">"c1027"</definedName>
    <definedName name="IQ_PE_EXCL">"c1028"</definedName>
    <definedName name="IQ_PE_EXCL_AVG">"c1029"</definedName>
    <definedName name="IQ_PE_EXCL_FWD">"c1030"</definedName>
    <definedName name="IQ_PE_EXCL_FWD_REUT">"c4049"</definedName>
    <definedName name="IQ_PE_NORMALIZED">"c2207"</definedName>
    <definedName name="IQ_PE_RATIO">"c1610"</definedName>
    <definedName name="IQ_PEG_FWD">"c1863"</definedName>
    <definedName name="IQ_PEG_FWD_REUT">"c4052"</definedName>
    <definedName name="IQ_PENSION">"c1031"</definedName>
    <definedName name="IQ_PENSION_ACCRUED_LIAB">"c3134"</definedName>
    <definedName name="IQ_PENSION_ACCRUED_LIAB_DOM">"c3132"</definedName>
    <definedName name="IQ_PENSION_ACCRUED_LIAB_FOREIGN">"c3133"</definedName>
    <definedName name="IQ_PENSION_ACCUM_OTHER_CI">"c3140"</definedName>
    <definedName name="IQ_PENSION_ACCUM_OTHER_CI_DOM">"c3138"</definedName>
    <definedName name="IQ_PENSION_ACCUM_OTHER_CI_FOREIGN">"c3139"</definedName>
    <definedName name="IQ_PENSION_ACCUMULATED_OBLIGATION">"c3570"</definedName>
    <definedName name="IQ_PENSION_ACCUMULATED_OBLIGATION_DOMESTIC">"c3568"</definedName>
    <definedName name="IQ_PENSION_ACCUMULATED_OBLIGATION_FOREIGN">"c3569"</definedName>
    <definedName name="IQ_PENSION_ASSETS">"c3182"</definedName>
    <definedName name="IQ_PENSION_ASSETS_ACQ">"c3173"</definedName>
    <definedName name="IQ_PENSION_ASSETS_ACQ_DOM">"c3171"</definedName>
    <definedName name="IQ_PENSION_ASSETS_ACQ_FOREIGN">"c3172"</definedName>
    <definedName name="IQ_PENSION_ASSETS_ACTUAL_RETURN">"c3158"</definedName>
    <definedName name="IQ_PENSION_ASSETS_ACTUAL_RETURN_DOM">"c3156"</definedName>
    <definedName name="IQ_PENSION_ASSETS_ACTUAL_RETURN_FOREIGN">"c3157"</definedName>
    <definedName name="IQ_PENSION_ASSETS_BEG">"c3155"</definedName>
    <definedName name="IQ_PENSION_ASSETS_BEG_DOM">"c3153"</definedName>
    <definedName name="IQ_PENSION_ASSETS_BEG_FOREIGN">"c3154"</definedName>
    <definedName name="IQ_PENSION_ASSETS_BENEFITS_PAID">"c3167"</definedName>
    <definedName name="IQ_PENSION_ASSETS_BENEFITS_PAID_DOM">"c3165"</definedName>
    <definedName name="IQ_PENSION_ASSETS_BENEFITS_PAID_FOREIGN">"c3166"</definedName>
    <definedName name="IQ_PENSION_ASSETS_CURTAIL">"c3176"</definedName>
    <definedName name="IQ_PENSION_ASSETS_CURTAIL_DOM">"c3174"</definedName>
    <definedName name="IQ_PENSION_ASSETS_CURTAIL_FOREIGN">"c3175"</definedName>
    <definedName name="IQ_PENSION_ASSETS_DOM">"c3180"</definedName>
    <definedName name="IQ_PENSION_ASSETS_EMPLOYER_CONTRIBUTIONS">"c3161"</definedName>
    <definedName name="IQ_PENSION_ASSETS_EMPLOYER_CONTRIBUTIONS_DOM">"c3159"</definedName>
    <definedName name="IQ_PENSION_ASSETS_EMPLOYER_CONTRIBUTIONS_FOREIGN">"c3160"</definedName>
    <definedName name="IQ_PENSION_ASSETS_FOREIGN">"c3181"</definedName>
    <definedName name="IQ_PENSION_ASSETS_FX_ADJ">"c3170"</definedName>
    <definedName name="IQ_PENSION_ASSETS_FX_ADJ_DOM">"c3168"</definedName>
    <definedName name="IQ_PENSION_ASSETS_FX_ADJ_FOREIGN">"c3169"</definedName>
    <definedName name="IQ_PENSION_ASSETS_OTHER_PLAN_ADJ">"c3179"</definedName>
    <definedName name="IQ_PENSION_ASSETS_OTHER_PLAN_ADJ_DOM">"c3177"</definedName>
    <definedName name="IQ_PENSION_ASSETS_OTHER_PLAN_ADJ_FOREIGN">"c3178"</definedName>
    <definedName name="IQ_PENSION_ASSETS_PARTICIP_CONTRIBUTIONS">"c3164"</definedName>
    <definedName name="IQ_PENSION_ASSETS_PARTICIP_CONTRIBUTIONS_DOM">"c3162"</definedName>
    <definedName name="IQ_PENSION_ASSETS_PARTICIP_CONTRIBUTIONS_FOREIGN">"c3163"</definedName>
    <definedName name="IQ_PENSION_BENEFIT_INFO_DATE">"c3230"</definedName>
    <definedName name="IQ_PENSION_BENEFIT_INFO_DATE_DOM">"c3228"</definedName>
    <definedName name="IQ_PENSION_BENEFIT_INFO_DATE_FOREIGN">"c3229"</definedName>
    <definedName name="IQ_PENSION_BREAKDOWN_EQ">"c3101"</definedName>
    <definedName name="IQ_PENSION_BREAKDOWN_EQ_DOM">"c3099"</definedName>
    <definedName name="IQ_PENSION_BREAKDOWN_EQ_FOREIGN">"c3100"</definedName>
    <definedName name="IQ_PENSION_BREAKDOWN_FI">"c3104"</definedName>
    <definedName name="IQ_PENSION_BREAKDOWN_FI_DOM">"c3102"</definedName>
    <definedName name="IQ_PENSION_BREAKDOWN_FI_FOREIGN">"c3103"</definedName>
    <definedName name="IQ_PENSION_BREAKDOWN_OTHER">"c3110"</definedName>
    <definedName name="IQ_PENSION_BREAKDOWN_OTHER_DOM">"c3108"</definedName>
    <definedName name="IQ_PENSION_BREAKDOWN_OTHER_FOREIGN">"c3109"</definedName>
    <definedName name="IQ_PENSION_BREAKDOWN_PCT_EQ">"c3089"</definedName>
    <definedName name="IQ_PENSION_BREAKDOWN_PCT_EQ_DOM">"c3087"</definedName>
    <definedName name="IQ_PENSION_BREAKDOWN_PCT_EQ_FOREIGN">"c3088"</definedName>
    <definedName name="IQ_PENSION_BREAKDOWN_PCT_FI">"c3092"</definedName>
    <definedName name="IQ_PENSION_BREAKDOWN_PCT_FI_DOM">"c3090"</definedName>
    <definedName name="IQ_PENSION_BREAKDOWN_PCT_FI_FOREIGN">"c3091"</definedName>
    <definedName name="IQ_PENSION_BREAKDOWN_PCT_OTHER">"c3098"</definedName>
    <definedName name="IQ_PENSION_BREAKDOWN_PCT_OTHER_DOM">"c3096"</definedName>
    <definedName name="IQ_PENSION_BREAKDOWN_PCT_OTHER_FOREIGN">"c3097"</definedName>
    <definedName name="IQ_PENSION_BREAKDOWN_PCT_RE">"c3095"</definedName>
    <definedName name="IQ_PENSION_BREAKDOWN_PCT_RE_DOM">"c3093"</definedName>
    <definedName name="IQ_PENSION_BREAKDOWN_PCT_RE_FOREIGN">"c3094"</definedName>
    <definedName name="IQ_PENSION_BREAKDOWN_RE">"c3107"</definedName>
    <definedName name="IQ_PENSION_BREAKDOWN_RE_DOM">"c3105"</definedName>
    <definedName name="IQ_PENSION_BREAKDOWN_RE_FOREIGN">"c3106"</definedName>
    <definedName name="IQ_PENSION_CONTRIBUTION_TOTAL_COST">"c3559"</definedName>
    <definedName name="IQ_PENSION_DISC_RATE_MAX">"c3236"</definedName>
    <definedName name="IQ_PENSION_DISC_RATE_MAX_DOM">"c3234"</definedName>
    <definedName name="IQ_PENSION_DISC_RATE_MAX_FOREIGN">"c3235"</definedName>
    <definedName name="IQ_PENSION_DISC_RATE_MIN">"c3233"</definedName>
    <definedName name="IQ_PENSION_DISC_RATE_MIN_DOM">"c3231"</definedName>
    <definedName name="IQ_PENSION_DISC_RATE_MIN_FOREIGN">"c3232"</definedName>
    <definedName name="IQ_PENSION_DISCOUNT_RATE_DOMESTIC">"c3573"</definedName>
    <definedName name="IQ_PENSION_DISCOUNT_RATE_FOREIGN">"c3574"</definedName>
    <definedName name="IQ_PENSION_EST_BENEFIT_1YR">"c3113"</definedName>
    <definedName name="IQ_PENSION_EST_BENEFIT_1YR_DOM">"c3111"</definedName>
    <definedName name="IQ_PENSION_EST_BENEFIT_1YR_FOREIGN">"c3112"</definedName>
    <definedName name="IQ_PENSION_EST_BENEFIT_2YR">"c3116"</definedName>
    <definedName name="IQ_PENSION_EST_BENEFIT_2YR_DOM">"c3114"</definedName>
    <definedName name="IQ_PENSION_EST_BENEFIT_2YR_FOREIGN">"c3115"</definedName>
    <definedName name="IQ_PENSION_EST_BENEFIT_3YR">"c3119"</definedName>
    <definedName name="IQ_PENSION_EST_BENEFIT_3YR_DOM">"c3117"</definedName>
    <definedName name="IQ_PENSION_EST_BENEFIT_3YR_FOREIGN">"c3118"</definedName>
    <definedName name="IQ_PENSION_EST_BENEFIT_4YR">"c3122"</definedName>
    <definedName name="IQ_PENSION_EST_BENEFIT_4YR_DOM">"c3120"</definedName>
    <definedName name="IQ_PENSION_EST_BENEFIT_4YR_FOREIGN">"c3121"</definedName>
    <definedName name="IQ_PENSION_EST_BENEFIT_5YR">"c3125"</definedName>
    <definedName name="IQ_PENSION_EST_BENEFIT_5YR_DOM">"c3123"</definedName>
    <definedName name="IQ_PENSION_EST_BENEFIT_5YR_FOREIGN">"c3124"</definedName>
    <definedName name="IQ_PENSION_EST_BENEFIT_AFTER5">"c3128"</definedName>
    <definedName name="IQ_PENSION_EST_BENEFIT_AFTER5_DOM">"c3126"</definedName>
    <definedName name="IQ_PENSION_EST_BENEFIT_AFTER5_FOREIGN">"c3127"</definedName>
    <definedName name="IQ_PENSION_EST_CONTRIBUTIONS_NEXTYR">"c3218"</definedName>
    <definedName name="IQ_PENSION_EST_CONTRIBUTIONS_NEXTYR_DOM">"c3216"</definedName>
    <definedName name="IQ_PENSION_EST_CONTRIBUTIONS_NEXTYR_FOREIGN">"c3217"</definedName>
    <definedName name="IQ_PENSION_EXP_RATE_RETURN_MAX">"c3248"</definedName>
    <definedName name="IQ_PENSION_EXP_RATE_RETURN_MAX_DOM">"c3246"</definedName>
    <definedName name="IQ_PENSION_EXP_RATE_RETURN_MAX_FOREIGN">"c3247"</definedName>
    <definedName name="IQ_PENSION_EXP_RATE_RETURN_MIN">"c3245"</definedName>
    <definedName name="IQ_PENSION_EXP_RATE_RETURN_MIN_DOM">"c3243"</definedName>
    <definedName name="IQ_PENSION_EXP_RATE_RETURN_MIN_FOREIGN">"c3244"</definedName>
    <definedName name="IQ_PENSION_EXP_RETURN_DOMESTIC">"c3571"</definedName>
    <definedName name="IQ_PENSION_EXP_RETURN_FOREIGN">"c3572"</definedName>
    <definedName name="IQ_PENSION_INTAN_ASSETS">"c3137"</definedName>
    <definedName name="IQ_PENSION_INTAN_ASSETS_DOM">"c3135"</definedName>
    <definedName name="IQ_PENSION_INTAN_ASSETS_FOREIGN">"c3136"</definedName>
    <definedName name="IQ_PENSION_INTEREST_COST">"c3582"</definedName>
    <definedName name="IQ_PENSION_INTEREST_COST_DOM">"c3580"</definedName>
    <definedName name="IQ_PENSION_INTEREST_COST_FOREIGN">"c3581"</definedName>
    <definedName name="IQ_PENSION_NET_ASSET_RECOG">"c3152"</definedName>
    <definedName name="IQ_PENSION_NET_ASSET_RECOG_DOM">"c3150"</definedName>
    <definedName name="IQ_PENSION_NET_ASSET_RECOG_FOREIGN">"c3151"</definedName>
    <definedName name="IQ_PENSION_OBLIGATION_ACQ">"c3206"</definedName>
    <definedName name="IQ_PENSION_OBLIGATION_ACQ_DOM">"c3204"</definedName>
    <definedName name="IQ_PENSION_OBLIGATION_ACQ_FOREIGN">"c3205"</definedName>
    <definedName name="IQ_PENSION_OBLIGATION_ACTUARIAL_GAIN_LOSS">"c3197"</definedName>
    <definedName name="IQ_PENSION_OBLIGATION_ACTUARIAL_GAIN_LOSS_DOM">"c3195"</definedName>
    <definedName name="IQ_PENSION_OBLIGATION_ACTUARIAL_GAIN_LOSS_FOREIGN">"c3196"</definedName>
    <definedName name="IQ_PENSION_OBLIGATION_BEG">"c3185"</definedName>
    <definedName name="IQ_PENSION_OBLIGATION_BEG_DOM">"c3183"</definedName>
    <definedName name="IQ_PENSION_OBLIGATION_BEG_FOREIGN">"c3184"</definedName>
    <definedName name="IQ_PENSION_OBLIGATION_CURTAIL">"c3209"</definedName>
    <definedName name="IQ_PENSION_OBLIGATION_CURTAIL_DOM">"c3207"</definedName>
    <definedName name="IQ_PENSION_OBLIGATION_CURTAIL_FOREIGN">"c3208"</definedName>
    <definedName name="IQ_PENSION_OBLIGATION_EMPLOYEE_CONTRIBUTIONS">"c3194"</definedName>
    <definedName name="IQ_PENSION_OBLIGATION_EMPLOYEE_CONTRIBUTIONS_DOM">"c3192"</definedName>
    <definedName name="IQ_PENSION_OBLIGATION_EMPLOYEE_CONTRIBUTIONS_FOREIGN">"c3193"</definedName>
    <definedName name="IQ_PENSION_OBLIGATION_FX_ADJ">"c3203"</definedName>
    <definedName name="IQ_PENSION_OBLIGATION_FX_ADJ_DOM">"c3201"</definedName>
    <definedName name="IQ_PENSION_OBLIGATION_FX_ADJ_FOREIGN">"c3202"</definedName>
    <definedName name="IQ_PENSION_OBLIGATION_INTEREST_COST">"c3191"</definedName>
    <definedName name="IQ_PENSION_OBLIGATION_INTEREST_COST_DOM">"c3189"</definedName>
    <definedName name="IQ_PENSION_OBLIGATION_INTEREST_COST_FOREIGN">"c3190"</definedName>
    <definedName name="IQ_PENSION_OBLIGATION_OTHER_COST">"c3555"</definedName>
    <definedName name="IQ_PENSION_OBLIGATION_OTHER_COST_DOM">"c3553"</definedName>
    <definedName name="IQ_PENSION_OBLIGATION_OTHER_COST_FOREIGN">"c3554"</definedName>
    <definedName name="IQ_PENSION_OBLIGATION_OTHER_PLAN_ADJ">"c3212"</definedName>
    <definedName name="IQ_PENSION_OBLIGATION_OTHER_PLAN_ADJ_DOM">"c3210"</definedName>
    <definedName name="IQ_PENSION_OBLIGATION_OTHER_PLAN_ADJ_FOREIGN">"c3211"</definedName>
    <definedName name="IQ_PENSION_OBLIGATION_PAID">"c3200"</definedName>
    <definedName name="IQ_PENSION_OBLIGATION_PAID_DOM">"c3198"</definedName>
    <definedName name="IQ_PENSION_OBLIGATION_PAID_FOREIGN">"c3199"</definedName>
    <definedName name="IQ_PENSION_OBLIGATION_PROJECTED">"c3215"</definedName>
    <definedName name="IQ_PENSION_OBLIGATION_PROJECTED_DOM">"c3213"</definedName>
    <definedName name="IQ_PENSION_OBLIGATION_PROJECTED_FOREIGN">"c3214"</definedName>
    <definedName name="IQ_PENSION_OBLIGATION_ROA">"c3552"</definedName>
    <definedName name="IQ_PENSION_OBLIGATION_ROA_DOM">"c3550"</definedName>
    <definedName name="IQ_PENSION_OBLIGATION_ROA_FOREIGN">"c3551"</definedName>
    <definedName name="IQ_PENSION_OBLIGATION_SERVICE_COST">"c3188"</definedName>
    <definedName name="IQ_PENSION_OBLIGATION_SERVICE_COST_DOM">"c3186"</definedName>
    <definedName name="IQ_PENSION_OBLIGATION_SERVICE_COST_FOREIGN">"c3187"</definedName>
    <definedName name="IQ_PENSION_OBLIGATION_TOTAL_COST">"c3558"</definedName>
    <definedName name="IQ_PENSION_OBLIGATION_TOTAL_COST_DOM">"c3556"</definedName>
    <definedName name="IQ_PENSION_OBLIGATION_TOTAL_COST_FOREIGN">"c3557"</definedName>
    <definedName name="IQ_PENSION_OTHER">"c3143"</definedName>
    <definedName name="IQ_PENSION_OTHER_ADJ">"c3149"</definedName>
    <definedName name="IQ_PENSION_OTHER_ADJ_DOM">"c3147"</definedName>
    <definedName name="IQ_PENSION_OTHER_ADJ_FOREIGN">"c3148"</definedName>
    <definedName name="IQ_PENSION_OTHER_DOM">"c3141"</definedName>
    <definedName name="IQ_PENSION_OTHER_FOREIGN">"c3142"</definedName>
    <definedName name="IQ_PENSION_PBO_ASSUMED_RATE_RET_MAX">"c3254"</definedName>
    <definedName name="IQ_PENSION_PBO_ASSUMED_RATE_RET_MAX_DOM">"c3252"</definedName>
    <definedName name="IQ_PENSION_PBO_ASSUMED_RATE_RET_MAX_FOREIGN">"c3253"</definedName>
    <definedName name="IQ_PENSION_PBO_ASSUMED_RATE_RET_MIN">"c3251"</definedName>
    <definedName name="IQ_PENSION_PBO_ASSUMED_RATE_RET_MIN_DOM">"c3249"</definedName>
    <definedName name="IQ_PENSION_PBO_ASSUMED_RATE_RET_MIN_FOREIGN">"c3250"</definedName>
    <definedName name="IQ_PENSION_PBO_RATE_COMP_INCREASE_MAX">"c3260"</definedName>
    <definedName name="IQ_PENSION_PBO_RATE_COMP_INCREASE_MAX_DOM">"c3258"</definedName>
    <definedName name="IQ_PENSION_PBO_RATE_COMP_INCREASE_MAX_FOREIGN">"c3259"</definedName>
    <definedName name="IQ_PENSION_PBO_RATE_COMP_INCREASE_MIN">"c3257"</definedName>
    <definedName name="IQ_PENSION_PBO_RATE_COMP_INCREASE_MIN_DOM">"c3255"</definedName>
    <definedName name="IQ_PENSION_PBO_RATE_COMP_INCREASE_MIN_FOREIGN">"c3256"</definedName>
    <definedName name="IQ_PENSION_PREPAID_COST">"c3131"</definedName>
    <definedName name="IQ_PENSION_PREPAID_COST_DOM">"c3129"</definedName>
    <definedName name="IQ_PENSION_PREPAID_COST_FOREIGN">"c3130"</definedName>
    <definedName name="IQ_PENSION_PROJECTED_OBLIGATION">"c3566"</definedName>
    <definedName name="IQ_PENSION_PROJECTED_OBLIGATION_DOMESTIC">"c3564"</definedName>
    <definedName name="IQ_PENSION_PROJECTED_OBLIGATION_FOREIGN">"c3565"</definedName>
    <definedName name="IQ_PENSION_QUART_ADDL_CONTRIBUTIONS_EXP">"c3224"</definedName>
    <definedName name="IQ_PENSION_QUART_ADDL_CONTRIBUTIONS_EXP_DOM">"c3222"</definedName>
    <definedName name="IQ_PENSION_QUART_ADDL_CONTRIBUTIONS_EXP_FOREIGN">"c3223"</definedName>
    <definedName name="IQ_PENSION_QUART_EMPLOYER_CONTRIBUTIONS">"c3221"</definedName>
    <definedName name="IQ_PENSION_QUART_EMPLOYER_CONTRIBUTIONS_DOM">"c3219"</definedName>
    <definedName name="IQ_PENSION_QUART_EMPLOYER_CONTRIBUTIONS_FOREIGN">"c3220"</definedName>
    <definedName name="IQ_PENSION_RATE_COMP_GROWTH_DOMESTIC">"c3575"</definedName>
    <definedName name="IQ_PENSION_RATE_COMP_GROWTH_FOREIGN">"c3576"</definedName>
    <definedName name="IQ_PENSION_RATE_COMP_INCREASE_MAX">"c3242"</definedName>
    <definedName name="IQ_PENSION_RATE_COMP_INCREASE_MAX_DOM">"c3240"</definedName>
    <definedName name="IQ_PENSION_RATE_COMP_INCREASE_MAX_FOREIGN">"c3241"</definedName>
    <definedName name="IQ_PENSION_RATE_COMP_INCREASE_MIN">"c3239"</definedName>
    <definedName name="IQ_PENSION_RATE_COMP_INCREASE_MIN_DOM">"c3237"</definedName>
    <definedName name="IQ_PENSION_RATE_COMP_INCREASE_MIN_FOREIGN">"c3238"</definedName>
    <definedName name="IQ_PENSION_SERVICE_COST">"c3579"</definedName>
    <definedName name="IQ_PENSION_SERVICE_COST_DOM">"c3577"</definedName>
    <definedName name="IQ_PENSION_SERVICE_COST_FOREIGN">"c3578"</definedName>
    <definedName name="IQ_PENSION_TOTAL_ASSETS">"c3563"</definedName>
    <definedName name="IQ_PENSION_TOTAL_ASSETS_DOMESTIC">"c3561"</definedName>
    <definedName name="IQ_PENSION_TOTAL_ASSETS_FOREIGN">"c3562"</definedName>
    <definedName name="IQ_PENSION_TOTAL_EXP">"c3560"</definedName>
    <definedName name="IQ_PENSION_UNFUNDED_ADDL_MIN_LIAB">"c3227"</definedName>
    <definedName name="IQ_PENSION_UNFUNDED_ADDL_MIN_LIAB_DOM">"c3225"</definedName>
    <definedName name="IQ_PENSION_UNFUNDED_ADDL_MIN_LIAB_FOREIGN">"c3226"</definedName>
    <definedName name="IQ_PENSION_UNRECOG_PRIOR">"c3146"</definedName>
    <definedName name="IQ_PENSION_UNRECOG_PRIOR_DOM">"c3144"</definedName>
    <definedName name="IQ_PENSION_UNRECOG_PRIOR_FOREIGN">"c3145"</definedName>
    <definedName name="IQ_PENSION_UV_LIAB">"c3567"</definedName>
    <definedName name="IQ_PERCENT_CHANGE_EST_5YR_GROWTH_RATE_12MONTHS">"c1852"</definedName>
    <definedName name="IQ_PERCENT_CHANGE_EST_5YR_GROWTH_RATE_18MONTHS">"c1853"</definedName>
    <definedName name="IQ_PERCENT_CHANGE_EST_5YR_GROWTH_RATE_3MONTHS">"c1849"</definedName>
    <definedName name="IQ_PERCENT_CHANGE_EST_5YR_GROWTH_RATE_6MONTHS">"c1850"</definedName>
    <definedName name="IQ_PERCENT_CHANGE_EST_5YR_GROWTH_RATE_9MONTHS">"c1851"</definedName>
    <definedName name="IQ_PERCENT_CHANGE_EST_5YR_GROWTH_RATE_DAY">"c1846"</definedName>
    <definedName name="IQ_PERCENT_CHANGE_EST_5YR_GROWTH_RATE_MONTH">"c1848"</definedName>
    <definedName name="IQ_PERCENT_CHANGE_EST_5YR_GROWTH_RATE_WEEK">"c1847"</definedName>
    <definedName name="IQ_PERCENT_CHANGE_EST_CFPS_12MONTHS">"c1812"</definedName>
    <definedName name="IQ_PERCENT_CHANGE_EST_CFPS_18MONTHS">"c1813"</definedName>
    <definedName name="IQ_PERCENT_CHANGE_EST_CFPS_3MONTHS">"c1809"</definedName>
    <definedName name="IQ_PERCENT_CHANGE_EST_CFPS_6MONTHS">"c1810"</definedName>
    <definedName name="IQ_PERCENT_CHANGE_EST_CFPS_9MONTHS">"c1811"</definedName>
    <definedName name="IQ_PERCENT_CHANGE_EST_CFPS_DAY">"c1806"</definedName>
    <definedName name="IQ_PERCENT_CHANGE_EST_CFPS_MONTH">"c1808"</definedName>
    <definedName name="IQ_PERCENT_CHANGE_EST_CFPS_WEEK">"c1807"</definedName>
    <definedName name="IQ_PERCENT_CHANGE_EST_DPS_12MONTHS">"c1820"</definedName>
    <definedName name="IQ_PERCENT_CHANGE_EST_DPS_18MONTHS">"c1821"</definedName>
    <definedName name="IQ_PERCENT_CHANGE_EST_DPS_3MONTHS">"c1817"</definedName>
    <definedName name="IQ_PERCENT_CHANGE_EST_DPS_6MONTHS">"c1818"</definedName>
    <definedName name="IQ_PERCENT_CHANGE_EST_DPS_9MONTHS">"c1819"</definedName>
    <definedName name="IQ_PERCENT_CHANGE_EST_DPS_DAY">"c1814"</definedName>
    <definedName name="IQ_PERCENT_CHANGE_EST_DPS_MONTH">"c1816"</definedName>
    <definedName name="IQ_PERCENT_CHANGE_EST_DPS_WEEK">"c1815"</definedName>
    <definedName name="IQ_PERCENT_CHANGE_EST_EBITDA_12MONTHS">"c1804"</definedName>
    <definedName name="IQ_PERCENT_CHANGE_EST_EBITDA_18MONTHS">"c1805"</definedName>
    <definedName name="IQ_PERCENT_CHANGE_EST_EBITDA_3MONTHS">"c1801"</definedName>
    <definedName name="IQ_PERCENT_CHANGE_EST_EBITDA_6MONTHS">"c1802"</definedName>
    <definedName name="IQ_PERCENT_CHANGE_EST_EBITDA_9MONTHS">"c1803"</definedName>
    <definedName name="IQ_PERCENT_CHANGE_EST_EBITDA_DAY">"c1798"</definedName>
    <definedName name="IQ_PERCENT_CHANGE_EST_EBITDA_MONTH">"c1800"</definedName>
    <definedName name="IQ_PERCENT_CHANGE_EST_EBITDA_WEEK">"c1799"</definedName>
    <definedName name="IQ_PERCENT_CHANGE_EST_EPS_12MONTHS">"c1788"</definedName>
    <definedName name="IQ_PERCENT_CHANGE_EST_EPS_18MONTHS">"c1789"</definedName>
    <definedName name="IQ_PERCENT_CHANGE_EST_EPS_3MONTHS">"c1785"</definedName>
    <definedName name="IQ_PERCENT_CHANGE_EST_EPS_6MONTHS">"c1786"</definedName>
    <definedName name="IQ_PERCENT_CHANGE_EST_EPS_9MONTHS">"c1787"</definedName>
    <definedName name="IQ_PERCENT_CHANGE_EST_EPS_DAY">"c1782"</definedName>
    <definedName name="IQ_PERCENT_CHANGE_EST_EPS_MONTH">"c1784"</definedName>
    <definedName name="IQ_PERCENT_CHANGE_EST_EPS_WEEK">"c1783"</definedName>
    <definedName name="IQ_PERCENT_CHANGE_EST_FFO_12MONTHS">"c1828"</definedName>
    <definedName name="IQ_PERCENT_CHANGE_EST_FFO_12MONTHS_REUT">"c3938"</definedName>
    <definedName name="IQ_PERCENT_CHANGE_EST_FFO_18MONTHS">"c1829"</definedName>
    <definedName name="IQ_PERCENT_CHANGE_EST_FFO_18MONTHS_REUT">"c3939"</definedName>
    <definedName name="IQ_PERCENT_CHANGE_EST_FFO_3MONTHS">"c1825"</definedName>
    <definedName name="IQ_PERCENT_CHANGE_EST_FFO_3MONTHS_REUT">"c3935"</definedName>
    <definedName name="IQ_PERCENT_CHANGE_EST_FFO_6MONTHS">"c1826"</definedName>
    <definedName name="IQ_PERCENT_CHANGE_EST_FFO_6MONTHS_REUT">"c3936"</definedName>
    <definedName name="IQ_PERCENT_CHANGE_EST_FFO_9MONTHS">"c1827"</definedName>
    <definedName name="IQ_PERCENT_CHANGE_EST_FFO_9MONTHS_REUT">"c3937"</definedName>
    <definedName name="IQ_PERCENT_CHANGE_EST_FFO_DAY">"c1822"</definedName>
    <definedName name="IQ_PERCENT_CHANGE_EST_FFO_DAY_REUT">"c3933"</definedName>
    <definedName name="IQ_PERCENT_CHANGE_EST_FFO_MONTH">"c1824"</definedName>
    <definedName name="IQ_PERCENT_CHANGE_EST_FFO_MONTH_REUT">"c3934"</definedName>
    <definedName name="IQ_PERCENT_CHANGE_EST_FFO_WEEK">"c1823"</definedName>
    <definedName name="IQ_PERCENT_CHANGE_EST_FFO_WEEK_REUT">"c3964"</definedName>
    <definedName name="IQ_PERCENT_CHANGE_EST_PRICE_TARGET_12MONTHS">"c1844"</definedName>
    <definedName name="IQ_PERCENT_CHANGE_EST_PRICE_TARGET_18MONTHS">"c1845"</definedName>
    <definedName name="IQ_PERCENT_CHANGE_EST_PRICE_TARGET_3MONTHS">"c1841"</definedName>
    <definedName name="IQ_PERCENT_CHANGE_EST_PRICE_TARGET_6MONTHS">"c1842"</definedName>
    <definedName name="IQ_PERCENT_CHANGE_EST_PRICE_TARGET_9MONTHS">"c1843"</definedName>
    <definedName name="IQ_PERCENT_CHANGE_EST_PRICE_TARGET_DAY">"c1838"</definedName>
    <definedName name="IQ_PERCENT_CHANGE_EST_PRICE_TARGET_MONTH">"c1840"</definedName>
    <definedName name="IQ_PERCENT_CHANGE_EST_PRICE_TARGET_WEEK">"c1839"</definedName>
    <definedName name="IQ_PERCENT_CHANGE_EST_RECO_12MONTHS">"c1836"</definedName>
    <definedName name="IQ_PERCENT_CHANGE_EST_RECO_18MONTHS">"c1837"</definedName>
    <definedName name="IQ_PERCENT_CHANGE_EST_RECO_3MONTHS">"c1833"</definedName>
    <definedName name="IQ_PERCENT_CHANGE_EST_RECO_6MONTHS">"c1834"</definedName>
    <definedName name="IQ_PERCENT_CHANGE_EST_RECO_9MONTHS">"c1835"</definedName>
    <definedName name="IQ_PERCENT_CHANGE_EST_RECO_DAY">"c1830"</definedName>
    <definedName name="IQ_PERCENT_CHANGE_EST_RECO_MONTH">"c1832"</definedName>
    <definedName name="IQ_PERCENT_CHANGE_EST_RECO_WEEK">"c1831"</definedName>
    <definedName name="IQ_PERCENT_CHANGE_EST_REV_12MONTHS">"c1796"</definedName>
    <definedName name="IQ_PERCENT_CHANGE_EST_REV_18MONTHS">"c1797"</definedName>
    <definedName name="IQ_PERCENT_CHANGE_EST_REV_3MONTHS">"c1793"</definedName>
    <definedName name="IQ_PERCENT_CHANGE_EST_REV_6MONTHS">"c1794"</definedName>
    <definedName name="IQ_PERCENT_CHANGE_EST_REV_9MONTHS">"c1795"</definedName>
    <definedName name="IQ_PERCENT_CHANGE_EST_REV_DAY">"c1790"</definedName>
    <definedName name="IQ_PERCENT_CHANGE_EST_REV_MONTH">"c1792"</definedName>
    <definedName name="IQ_PERCENT_CHANGE_EST_REV_WEEK">"c1791"</definedName>
    <definedName name="IQ_PERIODDATE">"c1414"</definedName>
    <definedName name="IQ_PERIODDATE_BS">"c1032"</definedName>
    <definedName name="IQ_PERIODDATE_CF">"c1033"</definedName>
    <definedName name="IQ_PERIODDATE_IS">"c1034"</definedName>
    <definedName name="IQ_PERIODLENGTH_CF">"c1502"</definedName>
    <definedName name="IQ_PERIODLENGTH_IS">"c1503"</definedName>
    <definedName name="IQ_PERTYPE">"c1611"</definedName>
    <definedName name="IQ_PLL">"c2114"</definedName>
    <definedName name="IQ_PMT_FREQ">"c2236"</definedName>
    <definedName name="IQ_POISON_PUT_EFFECT_DATE">"c2486"</definedName>
    <definedName name="IQ_POISON_PUT_EXPIRATION_DATE">"c2487"</definedName>
    <definedName name="IQ_POISON_PUT_PRICE">"c2488"</definedName>
    <definedName name="IQ_POLICY_BENEFITS">"c1036"</definedName>
    <definedName name="IQ_POLICY_COST">"c1037"</definedName>
    <definedName name="IQ_POLICY_LIAB">"c1612"</definedName>
    <definedName name="IQ_POLICY_LOANS">"c1038"</definedName>
    <definedName name="IQ_POST_RETIRE_EXP">"c1039"</definedName>
    <definedName name="IQ_POSTPAID_CHURN">"c2121"</definedName>
    <definedName name="IQ_POSTPAID_SUBS">"c2118"</definedName>
    <definedName name="IQ_POTENTIAL_UPSIDE">"c1855"</definedName>
    <definedName name="IQ_PRE_OPEN_COST">"c1040"</definedName>
    <definedName name="IQ_PRE_TAX_ACT_OR_EST">"c2221"</definedName>
    <definedName name="IQ_PREF_CONVERT">"c1041"</definedName>
    <definedName name="IQ_PREF_DIV_CF">"c1042"</definedName>
    <definedName name="IQ_PREF_DIV_OTHER">"c1043"</definedName>
    <definedName name="IQ_PREF_DIVID">"c1461"</definedName>
    <definedName name="IQ_PREF_EQUITY">"c1044"</definedName>
    <definedName name="IQ_PREF_ISSUED">"c1045"</definedName>
    <definedName name="IQ_PREF_ISSUED_BNK">"c1046"</definedName>
    <definedName name="IQ_PREF_ISSUED_BR">"c1047"</definedName>
    <definedName name="IQ_PREF_ISSUED_FIN">"c1048"</definedName>
    <definedName name="IQ_PREF_ISSUED_INS">"c1049"</definedName>
    <definedName name="IQ_PREF_ISSUED_REIT">"c1050"</definedName>
    <definedName name="IQ_PREF_ISSUED_UTI">"c1051"</definedName>
    <definedName name="IQ_PREF_NON_REDEEM">"c1052"</definedName>
    <definedName name="IQ_PREF_OTHER">"c1053"</definedName>
    <definedName name="IQ_PREF_OTHER_BNK">"c1054"</definedName>
    <definedName name="IQ_PREF_OTHER_BR">"c1055"</definedName>
    <definedName name="IQ_PREF_OTHER_FIN">"c1056"</definedName>
    <definedName name="IQ_PREF_OTHER_INS">"c1057"</definedName>
    <definedName name="IQ_PREF_OTHER_REIT">"c1058"</definedName>
    <definedName name="IQ_PREF_REDEEM">"c1059"</definedName>
    <definedName name="IQ_PREF_REP">"c1060"</definedName>
    <definedName name="IQ_PREF_REP_BNK">"c1061"</definedName>
    <definedName name="IQ_PREF_REP_BR">"c1062"</definedName>
    <definedName name="IQ_PREF_REP_FIN">"c1063"</definedName>
    <definedName name="IQ_PREF_REP_INS">"c1064"</definedName>
    <definedName name="IQ_PREF_REP_REIT">"c1065"</definedName>
    <definedName name="IQ_PREF_REP_UTI">"c1066"</definedName>
    <definedName name="IQ_PREF_STOCK">"c1416"</definedName>
    <definedName name="IQ_PREF_TOT">"c1415"</definedName>
    <definedName name="IQ_PREMIUMS_ANNUITY_REV">"c1067"</definedName>
    <definedName name="IQ_PREPAID_CHURN">"c2120"</definedName>
    <definedName name="IQ_PREPAID_EXP">"c1068"</definedName>
    <definedName name="IQ_PREPAID_EXPEN">"c1418"</definedName>
    <definedName name="IQ_PREPAID_SUBS">"c2117"</definedName>
    <definedName name="IQ_PRETAX_GW_INC_EST">"c1702"</definedName>
    <definedName name="IQ_PRETAX_GW_INC_HIGH_EST">"c1704"</definedName>
    <definedName name="IQ_PRETAX_GW_INC_LOW_EST">"c1705"</definedName>
    <definedName name="IQ_PRETAX_GW_INC_MEDIAN_EST">"c1703"</definedName>
    <definedName name="IQ_PRETAX_GW_INC_NUM_EST">"c1706"</definedName>
    <definedName name="IQ_PRETAX_GW_INC_STDDEV_EST">"c1707"</definedName>
    <definedName name="IQ_PRETAX_INC">"IQ_PRETAX_INC"</definedName>
    <definedName name="IQ_PRETAX_INC_10K">"IQ_PRETAX_INC_10K"</definedName>
    <definedName name="IQ_PRETAX_INC_10Q">"IQ_PRETAX_INC_10Q"</definedName>
    <definedName name="IQ_PRETAX_INC_10Q1">"IQ_PRETAX_INC_10Q1"</definedName>
    <definedName name="IQ_PRETAX_INC_EST">"c1695"</definedName>
    <definedName name="IQ_PRETAX_INC_HIGH_EST">"c1697"</definedName>
    <definedName name="IQ_PRETAX_INC_LOW_EST">"c1698"</definedName>
    <definedName name="IQ_PRETAX_INC_MEDIAN_EST">"c1696"</definedName>
    <definedName name="IQ_PRETAX_INC_NUM_EST">"c1699"</definedName>
    <definedName name="IQ_PRETAX_INC_STDDEV_EST">"c1700"</definedName>
    <definedName name="IQ_PRETAX_REPORT_INC_EST">"c1709"</definedName>
    <definedName name="IQ_PRETAX_REPORT_INC_HIGH_EST">"c1711"</definedName>
    <definedName name="IQ_PRETAX_REPORT_INC_LOW_EST">"c1712"</definedName>
    <definedName name="IQ_PRETAX_REPORT_INC_MEDIAN_EST">"c1710"</definedName>
    <definedName name="IQ_PRETAX_REPORT_INC_NUM_EST">"c1713"</definedName>
    <definedName name="IQ_PRETAX_REPORT_INC_STDDEV_EST">"c1714"</definedName>
    <definedName name="IQ_PRICE_CFPS_FWD">"c2237"</definedName>
    <definedName name="IQ_PRICE_OVER_BVPS">"c1412"</definedName>
    <definedName name="IQ_PRICE_OVER_EPS_EST">"IQ_PRICE_OVER_EPS_EST"</definedName>
    <definedName name="IQ_PRICE_OVER_EPS_EST_1">"IQ_PRICE_OVER_EPS_EST_1"</definedName>
    <definedName name="IQ_PRICE_OVER_LTM_EPS">"c1413"</definedName>
    <definedName name="IQ_PRICE_TARGET">"c82"</definedName>
    <definedName name="IQ_PRICE_TARGET_REUT">"c3631"</definedName>
    <definedName name="IQ_PRICEDATE">"c1069"</definedName>
    <definedName name="IQ_PRICEDATETIME">"IQ_PRICEDATETIME"</definedName>
    <definedName name="IQ_PRICING_DATE">"c1613"</definedName>
    <definedName name="IQ_PRIMARY_INDUSTRY">"c1070"</definedName>
    <definedName name="IQ_PRINCIPAL_AMT">"c2157"</definedName>
    <definedName name="IQ_PRIVATE_CONST_TOTAL_APR_FC_UNUSED_UNUSED_UNUSED">"c8559"</definedName>
    <definedName name="IQ_PRIVATE_CONST_TOTAL_APR_UNUSED_UNUSED_UNUSED">"c7679"</definedName>
    <definedName name="IQ_PRIVATE_CONST_TOTAL_FC_UNUSED_UNUSED_UNUSED">"c7899"</definedName>
    <definedName name="IQ_PRIVATE_CONST_TOTAL_POP_FC_UNUSED_UNUSED_UNUSED">"c8119"</definedName>
    <definedName name="IQ_PRIVATE_CONST_TOTAL_POP_UNUSED_UNUSED_UNUSED">"c7239"</definedName>
    <definedName name="IQ_PRIVATE_CONST_TOTAL_UNUSED_UNUSED_UNUSED">"c7019"</definedName>
    <definedName name="IQ_PRIVATE_CONST_TOTAL_YOY_FC_UNUSED_UNUSED_UNUSED">"c8339"</definedName>
    <definedName name="IQ_PRIVATE_CONST_TOTAL_YOY_UNUSED_UNUSED_UNUSED">"c7459"</definedName>
    <definedName name="IQ_PRIVATE_RES_CONST_REAL_APR_FC_UNUSED_UNUSED_UNUSED">"c8535"</definedName>
    <definedName name="IQ_PRIVATE_RES_CONST_REAL_APR_UNUSED_UNUSED_UNUSED">"c7655"</definedName>
    <definedName name="IQ_PRIVATE_RES_CONST_REAL_FC_UNUSED_UNUSED_UNUSED">"c7875"</definedName>
    <definedName name="IQ_PRIVATE_RES_CONST_REAL_POP_FC_UNUSED_UNUSED_UNUSED">"c8095"</definedName>
    <definedName name="IQ_PRIVATE_RES_CONST_REAL_POP_UNUSED_UNUSED_UNUSED">"c7215"</definedName>
    <definedName name="IQ_PRIVATE_RES_CONST_REAL_UNUSED_UNUSED_UNUSED">"c6995"</definedName>
    <definedName name="IQ_PRIVATE_RES_CONST_REAL_YOY_FC_UNUSED_UNUSED_UNUSED">"c8315"</definedName>
    <definedName name="IQ_PRIVATE_RES_CONST_REAL_YOY_UNUSED_UNUSED_UNUSED">"c7435"</definedName>
    <definedName name="IQ_PRO_FORMA_BASIC_EPS">"c1614"</definedName>
    <definedName name="IQ_PRO_FORMA_DILUT_EPS">"c1615"</definedName>
    <definedName name="IQ_PRO_FORMA_NET_INC">"c1452"</definedName>
    <definedName name="IQ_PROFESSIONAL">"c1071"</definedName>
    <definedName name="IQ_PROFESSIONAL_TITLE">"c1072"</definedName>
    <definedName name="IQ_PROJECTED_PENSION_OBLIGATION">"c1292"</definedName>
    <definedName name="IQ_PROJECTED_PENSION_OBLIGATION_DOMESTIC">"c2656"</definedName>
    <definedName name="IQ_PROJECTED_PENSION_OBLIGATION_FOREIGN">"c2664"</definedName>
    <definedName name="IQ_PROPERTY_EXP">"c1073"</definedName>
    <definedName name="IQ_PROPERTY_GROSS">"c1379"</definedName>
    <definedName name="IQ_PROPERTY_MGMT_FEE">"c1074"</definedName>
    <definedName name="IQ_PROPERTY_NET">"c1402"</definedName>
    <definedName name="IQ_PROV_BAD_DEBTS">"c1075"</definedName>
    <definedName name="IQ_PROV_BAD_DEBTS_CF">"c1076"</definedName>
    <definedName name="IQ_PROVISION_10YR_ANN_GROWTH">"c1077"</definedName>
    <definedName name="IQ_PROVISION_1YR_ANN_GROWTH">"c1078"</definedName>
    <definedName name="IQ_PROVISION_2YR_ANN_GROWTH">"c1079"</definedName>
    <definedName name="IQ_PROVISION_3YR_ANN_GROWTH">"c1080"</definedName>
    <definedName name="IQ_PROVISION_5YR_ANN_GROWTH">"c1081"</definedName>
    <definedName name="IQ_PROVISION_7YR_ANN_GROWTH">"c1082"</definedName>
    <definedName name="IQ_PROVISION_CHARGE_OFFS">"c1083"</definedName>
    <definedName name="IQ_PTBV">"c1084"</definedName>
    <definedName name="IQ_PTBV_AVG">"c1085"</definedName>
    <definedName name="IQ_PURCHASES_EQUIP_NONRES_SAAR_APR_FC_UNUSED_UNUSED_UNUSED">"c8491"</definedName>
    <definedName name="IQ_PURCHASES_EQUIP_NONRES_SAAR_APR_UNUSED_UNUSED_UNUSED">"c7611"</definedName>
    <definedName name="IQ_PURCHASES_EQUIP_NONRES_SAAR_FC_UNUSED_UNUSED_UNUSED">"c7831"</definedName>
    <definedName name="IQ_PURCHASES_EQUIP_NONRES_SAAR_POP_FC_UNUSED_UNUSED_UNUSED">"c8051"</definedName>
    <definedName name="IQ_PURCHASES_EQUIP_NONRES_SAAR_POP_UNUSED_UNUSED_UNUSED">"c7171"</definedName>
    <definedName name="IQ_PURCHASES_EQUIP_NONRES_SAAR_UNUSED_UNUSED_UNUSED">"c6951"</definedName>
    <definedName name="IQ_PURCHASES_EQUIP_NONRES_SAAR_YOY_FC_UNUSED_UNUSED_UNUSED">"c8271"</definedName>
    <definedName name="IQ_PURCHASES_EQUIP_NONRES_SAAR_YOY_UNUSED_UNUSED_UNUSED">"c7391"</definedName>
    <definedName name="IQ_PUT_DATE_SCHEDULE">"c2483"</definedName>
    <definedName name="IQ_PUT_NOTIFICATION">"c2485"</definedName>
    <definedName name="IQ_PUT_PRICE_SCHEDULE">"c2484"</definedName>
    <definedName name="IQ_QTD">750000</definedName>
    <definedName name="IQ_QUICK_RATIO">"c1086"</definedName>
    <definedName name="IQ_RATE_COMP_GROWTH_DOMESTIC">"c1087"</definedName>
    <definedName name="IQ_RATE_COMP_GROWTH_FOREIGN">"c1088"</definedName>
    <definedName name="IQ_RAW_INV">"c1089"</definedName>
    <definedName name="IQ_RC">"c2497"</definedName>
    <definedName name="IQ_RC_PCT">"c2498"</definedName>
    <definedName name="IQ_RD_EXP">"c1090"</definedName>
    <definedName name="IQ_RD_EXP_FN">"c1091"</definedName>
    <definedName name="IQ_RE">"c1092"</definedName>
    <definedName name="IQ_REAL_ESTATE">"c1093"</definedName>
    <definedName name="IQ_REAL_ESTATE_ASSETS">"c1094"</definedName>
    <definedName name="IQ_RECURRING_PROFIT_ACT_OR_EST">"c4507"</definedName>
    <definedName name="IQ_RECURRING_PROFIT_SHARE_ACT_OR_EST">"c4508"</definedName>
    <definedName name="IQ_REDEEM_PREF_STOCK">"c1417"</definedName>
    <definedName name="IQ_REG_ASSETS">"c1095"</definedName>
    <definedName name="IQ_REINSUR_PAY">"c1096"</definedName>
    <definedName name="IQ_REINSUR_PAY_CF">"c1097"</definedName>
    <definedName name="IQ_REINSUR_RECOVER">"c1098"</definedName>
    <definedName name="IQ_REINSUR_RECOVER_CF">"c1099"</definedName>
    <definedName name="IQ_REINSURANCE">"c1100"</definedName>
    <definedName name="IQ_RENTAL_REV">"c1101"</definedName>
    <definedName name="IQ_RES_CONST_REAL_APR_FC_UNUSED_UNUSED_UNUSED">"c8536"</definedName>
    <definedName name="IQ_RES_CONST_REAL_APR_UNUSED_UNUSED_UNUSED">"c7656"</definedName>
    <definedName name="IQ_RES_CONST_REAL_FC_UNUSED_UNUSED_UNUSED">"c7876"</definedName>
    <definedName name="IQ_RES_CONST_REAL_POP_FC_UNUSED_UNUSED_UNUSED">"c8096"</definedName>
    <definedName name="IQ_RES_CONST_REAL_POP_UNUSED_UNUSED_UNUSED">"c7216"</definedName>
    <definedName name="IQ_RES_CONST_REAL_SAAR_APR_FC_UNUSED_UNUSED_UNUSED">"c8537"</definedName>
    <definedName name="IQ_RES_CONST_REAL_SAAR_APR_UNUSED_UNUSED_UNUSED">"c7657"</definedName>
    <definedName name="IQ_RES_CONST_REAL_SAAR_FC_UNUSED_UNUSED_UNUSED">"c7877"</definedName>
    <definedName name="IQ_RES_CONST_REAL_SAAR_POP_FC_UNUSED_UNUSED_UNUSED">"c8097"</definedName>
    <definedName name="IQ_RES_CONST_REAL_SAAR_POP_UNUSED_UNUSED_UNUSED">"c7217"</definedName>
    <definedName name="IQ_RES_CONST_REAL_SAAR_UNUSED_UNUSED_UNUSED">"c6997"</definedName>
    <definedName name="IQ_RES_CONST_REAL_SAAR_YOY_FC_UNUSED_UNUSED_UNUSED">"c8317"</definedName>
    <definedName name="IQ_RES_CONST_REAL_SAAR_YOY_UNUSED_UNUSED_UNUSED">"c7437"</definedName>
    <definedName name="IQ_RES_CONST_REAL_UNUSED_UNUSED_UNUSED">"c6996"</definedName>
    <definedName name="IQ_RES_CONST_REAL_YOY_FC_UNUSED_UNUSED_UNUSED">"c8316"</definedName>
    <definedName name="IQ_RES_CONST_REAL_YOY_UNUSED_UNUSED_UNUSED">"c7436"</definedName>
    <definedName name="IQ_RES_CONST_SAAR_APR_FC_UNUSED_UNUSED_UNUSED">"c8540"</definedName>
    <definedName name="IQ_RES_CONST_SAAR_APR_UNUSED_UNUSED_UNUSED">"c7660"</definedName>
    <definedName name="IQ_RES_CONST_SAAR_FC_UNUSED_UNUSED_UNUSED">"c7880"</definedName>
    <definedName name="IQ_RES_CONST_SAAR_POP_FC_UNUSED_UNUSED_UNUSED">"c8100"</definedName>
    <definedName name="IQ_RES_CONST_SAAR_POP_UNUSED_UNUSED_UNUSED">"c7220"</definedName>
    <definedName name="IQ_RES_CONST_SAAR_UNUSED_UNUSED_UNUSED">"c7000"</definedName>
    <definedName name="IQ_RES_CONST_SAAR_YOY_FC_UNUSED_UNUSED_UNUSED">"c8320"</definedName>
    <definedName name="IQ_RES_CONST_SAAR_YOY_UNUSED_UNUSED_UNUSED">"c7440"</definedName>
    <definedName name="IQ_RESEARCH_DEV">"c1419"</definedName>
    <definedName name="IQ_RESIDENTIAL_LOANS">"c1102"</definedName>
    <definedName name="IQ_RESTATEMENT_BS">"c1643"</definedName>
    <definedName name="IQ_RESTATEMENT_CF">"c1644"</definedName>
    <definedName name="IQ_RESTATEMENT_IS">"c1642"</definedName>
    <definedName name="IQ_RESTR_STOCK_COMP">"c3506"</definedName>
    <definedName name="IQ_RESTR_STOCK_COMP_PRETAX">"c3504"</definedName>
    <definedName name="IQ_RESTR_STOCK_COMP_TAX">"c3505"</definedName>
    <definedName name="IQ_RESTRICTED_CASH">"c1103"</definedName>
    <definedName name="IQ_RESTRUCTURE">"c1104"</definedName>
    <definedName name="IQ_RESTRUCTURE_BNK">"c1105"</definedName>
    <definedName name="IQ_RESTRUCTURE_BR">"c1106"</definedName>
    <definedName name="IQ_RESTRUCTURE_CF">"c1107"</definedName>
    <definedName name="IQ_RESTRUCTURE_FIN">"c1108"</definedName>
    <definedName name="IQ_RESTRUCTURE_INS">"c1109"</definedName>
    <definedName name="IQ_RESTRUCTURE_REIT">"c1110"</definedName>
    <definedName name="IQ_RESTRUCTURE_UTI">"c1111"</definedName>
    <definedName name="IQ_RESTRUCTURED_LOANS">"c1112"</definedName>
    <definedName name="IQ_RETAIL_ACQUIRED_FRANCHISE_STORES">"c2895"</definedName>
    <definedName name="IQ_RETAIL_ACQUIRED_OWNED_STORES">"c2903"</definedName>
    <definedName name="IQ_RETAIL_ACQUIRED_STORES">"c2887"</definedName>
    <definedName name="IQ_RETAIL_AVG_STORE_SIZE_GROSS">"c2066"</definedName>
    <definedName name="IQ_RETAIL_AVG_STORE_SIZE_NET">"c2067"</definedName>
    <definedName name="IQ_RETAIL_AVG_WK_SALES">"c2891"</definedName>
    <definedName name="IQ_RETAIL_AVG_WK_SALES_FRANCHISE">"c2899"</definedName>
    <definedName name="IQ_RETAIL_AVG_WK_SALES_OWNED">"c2907"</definedName>
    <definedName name="IQ_RETAIL_CLOSED_FRANCHISE_STORES">"c2896"</definedName>
    <definedName name="IQ_RETAIL_CLOSED_OWNED_STORES">"c2904"</definedName>
    <definedName name="IQ_RETAIL_CLOSED_STORES">"c2063"</definedName>
    <definedName name="IQ_RETAIL_FRANCHISE_STORES_BEG">"c2893"</definedName>
    <definedName name="IQ_RETAIL_OPENED_FRANCHISE_STORES">"c2894"</definedName>
    <definedName name="IQ_RETAIL_OPENED_OWNED_STORES">"c2902"</definedName>
    <definedName name="IQ_RETAIL_OPENED_STORES">"c2062"</definedName>
    <definedName name="IQ_RETAIL_OWNED_STORES_BEG">"c2901"</definedName>
    <definedName name="IQ_RETAIL_SALES_SQFT_ALL_GROSS">"c2138"</definedName>
    <definedName name="IQ_RETAIL_SALES_SQFT_ALL_NET">"c2139"</definedName>
    <definedName name="IQ_RETAIL_SALES_SQFT_COMPARABLE_GROSS">"c2136"</definedName>
    <definedName name="IQ_RETAIL_SALES_SQFT_COMPARABLE_NET">"c2137"</definedName>
    <definedName name="IQ_RETAIL_SALES_SQFT_OWNED_GROSS">"c2134"</definedName>
    <definedName name="IQ_RETAIL_SALES_SQFT_OWNED_NET">"c2135"</definedName>
    <definedName name="IQ_RETAIL_SOLD_FRANCHISE_STORES">"c2897"</definedName>
    <definedName name="IQ_RETAIL_SOLD_OWNED_STORES">"c2905"</definedName>
    <definedName name="IQ_RETAIL_SOLD_STORES">"c2889"</definedName>
    <definedName name="IQ_RETAIL_SQ_FOOTAGE">"c2064"</definedName>
    <definedName name="IQ_RETAIL_STORE_SELLING_AREA">"c2065"</definedName>
    <definedName name="IQ_RETAIL_STORES_BEG">"c2885"</definedName>
    <definedName name="IQ_RETAIL_TOTAL_FRANCHISE_STORES">"c2898"</definedName>
    <definedName name="IQ_RETAIL_TOTAL_OWNED_STORES">"c2906"</definedName>
    <definedName name="IQ_RETAIL_TOTAL_STORES">"c2061"</definedName>
    <definedName name="IQ_RETAINED_EARN">"c1420"</definedName>
    <definedName name="IQ_RETURN_ASSETS">"c1113"</definedName>
    <definedName name="IQ_RETURN_ASSETS_BANK">"c1114"</definedName>
    <definedName name="IQ_RETURN_ASSETS_BROK">"c1115"</definedName>
    <definedName name="IQ_RETURN_ASSETS_FS">"c1116"</definedName>
    <definedName name="IQ_RETURN_CAPITAL">"c1117"</definedName>
    <definedName name="IQ_RETURN_EQUITY">"c1118"</definedName>
    <definedName name="IQ_RETURN_EQUITY_BANK">"c1119"</definedName>
    <definedName name="IQ_RETURN_EQUITY_BROK">"c1120"</definedName>
    <definedName name="IQ_RETURN_EQUITY_FS">"c1121"</definedName>
    <definedName name="IQ_RETURN_INVESTMENT">"c1421"</definedName>
    <definedName name="IQ_REV">"c1122"</definedName>
    <definedName name="IQ_REV_BEFORE_LL">"c1123"</definedName>
    <definedName name="IQ_REV_STDDEV_EST">"c1124"</definedName>
    <definedName name="IQ_REV_STDDEV_EST_REUT">"c3639"</definedName>
    <definedName name="IQ_REV_UTI">"c1125"</definedName>
    <definedName name="IQ_REVENUE">"c1422"</definedName>
    <definedName name="IQ_REVENUE_10K">"IQ_REVENUE_10K"</definedName>
    <definedName name="IQ_REVENUE_10Q">"IQ_REVENUE_10Q"</definedName>
    <definedName name="IQ_REVENUE_10Q1">"IQ_REVENUE_10Q1"</definedName>
    <definedName name="IQ_REVENUE_ACT_OR_EST">"c2214"</definedName>
    <definedName name="IQ_REVENUE_EST">"c1126"</definedName>
    <definedName name="IQ_REVENUE_EST_1">"IQ_REVENUE_EST_1"</definedName>
    <definedName name="IQ_REVENUE_EST_REUT">"c3634"</definedName>
    <definedName name="IQ_REVENUE_GROWTH_1">"IQ_REVENUE_GROWTH_1"</definedName>
    <definedName name="IQ_REVENUE_GROWTH_2">"IQ_REVENUE_GROWTH_2"</definedName>
    <definedName name="IQ_REVENUE_HIGH_EST">"c1127"</definedName>
    <definedName name="IQ_REVENUE_HIGH_EST_REUT">"c3636"</definedName>
    <definedName name="IQ_REVENUE_LOW_EST">"c1128"</definedName>
    <definedName name="IQ_REVENUE_LOW_EST_REUT">"c3637"</definedName>
    <definedName name="IQ_REVENUE_MEDIAN_EST">"c1662"</definedName>
    <definedName name="IQ_REVENUE_MEDIAN_EST_REUT">"c3635"</definedName>
    <definedName name="IQ_REVENUE_NUM_EST">"c1129"</definedName>
    <definedName name="IQ_REVENUE_NUM_EST_REUT">"c3638"</definedName>
    <definedName name="IQ_REVISION_DATE_">39420.5644328704</definedName>
    <definedName name="IQ_RISK_ADJ_BANK_ASSETS">"c2670"</definedName>
    <definedName name="IQ_SALARY">"c1130"</definedName>
    <definedName name="IQ_SALE_INTAN_CF">"c1131"</definedName>
    <definedName name="IQ_SALE_INTAN_CF_BNK">"c1132"</definedName>
    <definedName name="IQ_SALE_INTAN_CF_BR">"c1133"</definedName>
    <definedName name="IQ_SALE_INTAN_CF_FIN">"c1134"</definedName>
    <definedName name="IQ_SALE_INTAN_CF_INS">"c1135"</definedName>
    <definedName name="IQ_SALE_INTAN_CF_REIT">"c1627"</definedName>
    <definedName name="IQ_SALE_INTAN_CF_UTI">"c1136"</definedName>
    <definedName name="IQ_SALE_PPE_CF">"c1137"</definedName>
    <definedName name="IQ_SALE_PPE_CF_BNK">"c1138"</definedName>
    <definedName name="IQ_SALE_PPE_CF_BR">"c1139"</definedName>
    <definedName name="IQ_SALE_PPE_CF_FIN">"c1140"</definedName>
    <definedName name="IQ_SALE_PPE_CF_INS">"c1141"</definedName>
    <definedName name="IQ_SALE_PPE_CF_UTI">"c1142"</definedName>
    <definedName name="IQ_SALE_RE_ASSETS">"c1629"</definedName>
    <definedName name="IQ_SALE_REAL_ESTATE_CF">"c1143"</definedName>
    <definedName name="IQ_SALE_REAL_ESTATE_CF_BNK">"c1144"</definedName>
    <definedName name="IQ_SALE_REAL_ESTATE_CF_BR">"c1145"</definedName>
    <definedName name="IQ_SALE_REAL_ESTATE_CF_FIN">"c1146"</definedName>
    <definedName name="IQ_SALE_REAL_ESTATE_CF_INS">"c1147"</definedName>
    <definedName name="IQ_SALE_REAL_ESTATE_CF_UTI">"c1148"</definedName>
    <definedName name="IQ_SALES_MARKETING">"c2240"</definedName>
    <definedName name="IQ_SAME_STORE">"c1149"</definedName>
    <definedName name="IQ_SAME_STORE_FRANCHISE">"c2900"</definedName>
    <definedName name="IQ_SAME_STORE_OWNED">"c2908"</definedName>
    <definedName name="IQ_SAME_STORE_TOTAL">"c2892"</definedName>
    <definedName name="IQ_SAVING_DEP">"c1150"</definedName>
    <definedName name="IQ_SEC_PURCHASED_RESELL">"c5513"</definedName>
    <definedName name="IQ_SECUR_RECEIV">"c1151"</definedName>
    <definedName name="IQ_SECURED_DEBT">"c2546"</definedName>
    <definedName name="IQ_SECURED_DEBT_PCT">"c2547"</definedName>
    <definedName name="IQ_SECURITY_BORROW">"c1152"</definedName>
    <definedName name="IQ_SECURITY_LEVEL">"c2159"</definedName>
    <definedName name="IQ_SECURITY_NOTES">"c2202"</definedName>
    <definedName name="IQ_SECURITY_OWN">"c1153"</definedName>
    <definedName name="IQ_SECURITY_RESELL">"c1154"</definedName>
    <definedName name="IQ_SECURITY_TYPE">"c2158"</definedName>
    <definedName name="IQ_SEPARATE_ACCT_ASSETS">"c1155"</definedName>
    <definedName name="IQ_SEPARATE_ACCT_LIAB">"c1156"</definedName>
    <definedName name="IQ_SERV_CHARGE_DEPOSITS">"c1157"</definedName>
    <definedName name="IQ_SGA">"c1158"</definedName>
    <definedName name="IQ_SGA_BNK">"c1159"</definedName>
    <definedName name="IQ_SGA_INS">"c1160"</definedName>
    <definedName name="IQ_SGA_MARGIN">"c1898"</definedName>
    <definedName name="IQ_SGA_REIT">"c1161"</definedName>
    <definedName name="IQ_SGA_SUPPL">"c1162"</definedName>
    <definedName name="IQ_SGA_UTI">"c1163"</definedName>
    <definedName name="IQ_SHAREOUTSTANDING">"c1347"</definedName>
    <definedName name="IQ_SHARESOUTSTANDING">"c1164"</definedName>
    <definedName name="IQ_SHORT_INTEREST">"c1165"</definedName>
    <definedName name="IQ_SHORT_INTEREST_OVER_FLOAT">"c1577"</definedName>
    <definedName name="IQ_SHORT_INTEREST_PERCENT">"c1576"</definedName>
    <definedName name="IQ_SHORT_TERM_INVEST">"c1425"</definedName>
    <definedName name="IQ_SMALL_INT_BEAR_CD">"c1166"</definedName>
    <definedName name="IQ_SOFTWARE">"c1167"</definedName>
    <definedName name="IQ_SOURCE">"c1168"</definedName>
    <definedName name="IQ_SP">"c2171"</definedName>
    <definedName name="IQ_SP_BANK">"c2637"</definedName>
    <definedName name="IQ_SP_BANK_ACTION">"c2636"</definedName>
    <definedName name="IQ_SP_BANK_DATE">"c2635"</definedName>
    <definedName name="IQ_SP_DATE">"c2172"</definedName>
    <definedName name="IQ_SP_FIN_ENHANCE_FX">"c2631"</definedName>
    <definedName name="IQ_SP_FIN_ENHANCE_FX_ACTION">"c2630"</definedName>
    <definedName name="IQ_SP_FIN_ENHANCE_FX_DATE">"c2629"</definedName>
    <definedName name="IQ_SP_FIN_ENHANCE_LC">"c2634"</definedName>
    <definedName name="IQ_SP_FIN_ENHANCE_LC_ACTION">"c2633"</definedName>
    <definedName name="IQ_SP_FIN_ENHANCE_LC_DATE">"c2632"</definedName>
    <definedName name="IQ_SP_FIN_STRENGTH_LC_ACTION_LT">"c2625"</definedName>
    <definedName name="IQ_SP_FIN_STRENGTH_LC_ACTION_ST">"c2626"</definedName>
    <definedName name="IQ_SP_FIN_STRENGTH_LC_DATE_LT">"c2623"</definedName>
    <definedName name="IQ_SP_FIN_STRENGTH_LC_DATE_ST">"c2624"</definedName>
    <definedName name="IQ_SP_FIN_STRENGTH_LC_LT">"c2627"</definedName>
    <definedName name="IQ_SP_FIN_STRENGTH_LC_ST">"c2628"</definedName>
    <definedName name="IQ_SP_FX_ACTION_LT">"c2613"</definedName>
    <definedName name="IQ_SP_FX_ACTION_ST">"c2614"</definedName>
    <definedName name="IQ_SP_FX_DATE_LT">"c2611"</definedName>
    <definedName name="IQ_SP_FX_DATE_ST">"c2612"</definedName>
    <definedName name="IQ_SP_FX_LT">"c2615"</definedName>
    <definedName name="IQ_SP_FX_ST">"c2616"</definedName>
    <definedName name="IQ_SP_ISSUE_ACTION">"c2644"</definedName>
    <definedName name="IQ_SP_ISSUE_DATE">"c2643"</definedName>
    <definedName name="IQ_SP_ISSUE_LT">"c2645"</definedName>
    <definedName name="IQ_SP_ISSUE_OUTLOOK_WATCH">"c2650"</definedName>
    <definedName name="IQ_SP_ISSUE_OUTLOOK_WATCH_DATE">"c2649"</definedName>
    <definedName name="IQ_SP_ISSUE_RECOVER">"c2648"</definedName>
    <definedName name="IQ_SP_ISSUE_RECOVER_ACTION">"c2647"</definedName>
    <definedName name="IQ_SP_ISSUE_RECOVER_DATE">"c2646"</definedName>
    <definedName name="IQ_SP_LC_ACTION_LT">"c2619"</definedName>
    <definedName name="IQ_SP_LC_ACTION_ST">"c2620"</definedName>
    <definedName name="IQ_SP_LC_DATE_LT">"c2617"</definedName>
    <definedName name="IQ_SP_LC_DATE_ST">"c2618"</definedName>
    <definedName name="IQ_SP_LC_LT">"c2621"</definedName>
    <definedName name="IQ_SP_LC_ST">"c2622"</definedName>
    <definedName name="IQ_SP_OUTLOOK_WATCH">"c2639"</definedName>
    <definedName name="IQ_SP_OUTLOOK_WATCH_DATE">"c2638"</definedName>
    <definedName name="IQ_SP_REASON">"c2174"</definedName>
    <definedName name="IQ_SP_STATUS">"c2173"</definedName>
    <definedName name="IQ_SPECIAL_DIV_CF">"c1169"</definedName>
    <definedName name="IQ_SPECIAL_DIV_CF_BNK">"c1170"</definedName>
    <definedName name="IQ_SPECIAL_DIV_CF_BR">"c1171"</definedName>
    <definedName name="IQ_SPECIAL_DIV_CF_FIN">"c1172"</definedName>
    <definedName name="IQ_SPECIAL_DIV_CF_INS">"c1173"</definedName>
    <definedName name="IQ_SPECIAL_DIV_CF_REIT">"c1174"</definedName>
    <definedName name="IQ_SPECIAL_DIV_CF_UTI">"c1175"</definedName>
    <definedName name="IQ_SPECIAL_DIV_SHARE">"c3007"</definedName>
    <definedName name="IQ_SR_BONDS_NOTES">"c2501"</definedName>
    <definedName name="IQ_SR_BONDS_NOTES_PCT">"c2502"</definedName>
    <definedName name="IQ_SR_DEBT">"c2526"</definedName>
    <definedName name="IQ_SR_DEBT_EBITDA">"c2552"</definedName>
    <definedName name="IQ_SR_DEBT_EBITDA_CAPEX">"c2553"</definedName>
    <definedName name="IQ_SR_DEBT_PCT">"c2527"</definedName>
    <definedName name="IQ_SR_SUB_DEBT">"c2530"</definedName>
    <definedName name="IQ_SR_SUB_DEBT_EBITDA">"c2556"</definedName>
    <definedName name="IQ_SR_SUB_DEBT_EBITDA_CAPEX">"c2557"</definedName>
    <definedName name="IQ_SR_SUB_DEBT_PCT">"c2531"</definedName>
    <definedName name="IQ_ST_DEBT">"c1176"</definedName>
    <definedName name="IQ_ST_DEBT_BNK">"c1177"</definedName>
    <definedName name="IQ_ST_DEBT_BR">"c1178"</definedName>
    <definedName name="IQ_ST_DEBT_FIN">"c1179"</definedName>
    <definedName name="IQ_ST_DEBT_INS">"c1180"</definedName>
    <definedName name="IQ_ST_DEBT_ISSUED">"c1181"</definedName>
    <definedName name="IQ_ST_DEBT_ISSUED_BNK">"c1182"</definedName>
    <definedName name="IQ_ST_DEBT_ISSUED_BR">"c1183"</definedName>
    <definedName name="IQ_ST_DEBT_ISSUED_FIN">"c1184"</definedName>
    <definedName name="IQ_ST_DEBT_ISSUED_INS">"c1185"</definedName>
    <definedName name="IQ_ST_DEBT_ISSUED_REIT">"c1186"</definedName>
    <definedName name="IQ_ST_DEBT_ISSUED_UTI">"c1187"</definedName>
    <definedName name="IQ_ST_DEBT_PCT">"c2539"</definedName>
    <definedName name="IQ_ST_DEBT_REIT">"c1188"</definedName>
    <definedName name="IQ_ST_DEBT_REPAID">"c1189"</definedName>
    <definedName name="IQ_ST_DEBT_REPAID_BNK">"c1190"</definedName>
    <definedName name="IQ_ST_DEBT_REPAID_BR">"c1191"</definedName>
    <definedName name="IQ_ST_DEBT_REPAID_FIN">"c1192"</definedName>
    <definedName name="IQ_ST_DEBT_REPAID_INS">"c1193"</definedName>
    <definedName name="IQ_ST_DEBT_REPAID_REIT">"c1194"</definedName>
    <definedName name="IQ_ST_DEBT_REPAID_UTI">"c1195"</definedName>
    <definedName name="IQ_ST_DEBT_UTI">"c1196"</definedName>
    <definedName name="IQ_ST_INVEST">"c1197"</definedName>
    <definedName name="IQ_ST_INVEST_UTI">"c1198"</definedName>
    <definedName name="IQ_ST_NOTE_RECEIV">"c1199"</definedName>
    <definedName name="IQ_STATE">"c1200"</definedName>
    <definedName name="IQ_STATUTORY_SURPLUS">"c1201"</definedName>
    <definedName name="IQ_STOCK_BASED">"c1202"</definedName>
    <definedName name="IQ_STOCK_BASED_AT">"c2999"</definedName>
    <definedName name="IQ_STOCK_BASED_CF">"c1203"</definedName>
    <definedName name="IQ_STOCK_BASED_COGS">"c2990"</definedName>
    <definedName name="IQ_STOCK_BASED_COMP">"c3512"</definedName>
    <definedName name="IQ_STOCK_BASED_COMP_PRETAX">"c3510"</definedName>
    <definedName name="IQ_STOCK_BASED_COMP_TAX">"c3511"</definedName>
    <definedName name="IQ_STOCK_BASED_GA">"c2993"</definedName>
    <definedName name="IQ_STOCK_BASED_OTHER">"c2995"</definedName>
    <definedName name="IQ_STOCK_BASED_RD">"c2991"</definedName>
    <definedName name="IQ_STOCK_BASED_SGA">"c2994"</definedName>
    <definedName name="IQ_STOCK_BASED_SM">"c2992"</definedName>
    <definedName name="IQ_STOCK_BASED_TOTAL">"c3040"</definedName>
    <definedName name="IQ_STOCK_OPTIONS_COMP">"c3509"</definedName>
    <definedName name="IQ_STOCK_OPTIONS_COMP_PRETAX">"c3507"</definedName>
    <definedName name="IQ_STOCK_OPTIONS_COMP_TAX">"c3508"</definedName>
    <definedName name="IQ_STRIKE_PRICE_ISSUED">"c1645"</definedName>
    <definedName name="IQ_STRIKE_PRICE_OS">"c1646"</definedName>
    <definedName name="IQ_STW">"c2166"</definedName>
    <definedName name="IQ_SUB_BONDS_NOTES">"c2503"</definedName>
    <definedName name="IQ_SUB_BONDS_NOTES_PCT">"c2504"</definedName>
    <definedName name="IQ_SUB_DEBT">"c2532"</definedName>
    <definedName name="IQ_SUB_DEBT_EBITDA">"c2558"</definedName>
    <definedName name="IQ_SUB_DEBT_EBITDA_CAPEX">"c2559"</definedName>
    <definedName name="IQ_SUB_DEBT_PCT">"c2533"</definedName>
    <definedName name="IQ_SUB_LEASE_AFTER_FIVE">"c1207"</definedName>
    <definedName name="IQ_SUB_LEASE_INC_CY">"c1208"</definedName>
    <definedName name="IQ_SUB_LEASE_INC_CY1">"c1209"</definedName>
    <definedName name="IQ_SUB_LEASE_INC_CY2">"c1210"</definedName>
    <definedName name="IQ_SUB_LEASE_INC_CY3">"c1211"</definedName>
    <definedName name="IQ_SUB_LEASE_INC_CY4">"c1212"</definedName>
    <definedName name="IQ_SUB_LEASE_NEXT_FIVE">"c1213"</definedName>
    <definedName name="IQ_SVA">"c1214"</definedName>
    <definedName name="IQ_TARGET_PRICE_NUM">"c1653"</definedName>
    <definedName name="IQ_TARGET_PRICE_NUM_REUT">"c5319"</definedName>
    <definedName name="IQ_TARGET_PRICE_STDDEV">"c1654"</definedName>
    <definedName name="IQ_TARGET_PRICE_STDDEV_REUT">"c5320"</definedName>
    <definedName name="IQ_TAX_BENEFIT_CF_1YR">"c3483"</definedName>
    <definedName name="IQ_TAX_BENEFIT_CF_2YR">"c3484"</definedName>
    <definedName name="IQ_TAX_BENEFIT_CF_3YR">"c3485"</definedName>
    <definedName name="IQ_TAX_BENEFIT_CF_4YR">"c3486"</definedName>
    <definedName name="IQ_TAX_BENEFIT_CF_5YR">"c3487"</definedName>
    <definedName name="IQ_TAX_BENEFIT_CF_AFTER_FIVE">"c3488"</definedName>
    <definedName name="IQ_TAX_BENEFIT_CF_MAX_YEAR">"c3491"</definedName>
    <definedName name="IQ_TAX_BENEFIT_CF_NO_EXP">"c3489"</definedName>
    <definedName name="IQ_TAX_BENEFIT_CF_TOTAL">"c3490"</definedName>
    <definedName name="IQ_TAX_BENEFIT_OPTIONS">"c1215"</definedName>
    <definedName name="IQ_TAX_EQUIV_NET_INT_INC">"c1216"</definedName>
    <definedName name="IQ_TBV">"c1906"</definedName>
    <definedName name="IQ_TBV_10YR_ANN_GROWTH">"c1936"</definedName>
    <definedName name="IQ_TBV_1YR_ANN_GROWTH">"c1931"</definedName>
    <definedName name="IQ_TBV_2YR_ANN_GROWTH">"c1932"</definedName>
    <definedName name="IQ_TBV_3YR_ANN_GROWTH">"c1933"</definedName>
    <definedName name="IQ_TBV_5YR_ANN_GROWTH">"c1934"</definedName>
    <definedName name="IQ_TBV_7YR_ANN_GROWTH">"c1935"</definedName>
    <definedName name="IQ_TBV_SHARE">"c1217"</definedName>
    <definedName name="IQ_TEMPLATE">"c1521"</definedName>
    <definedName name="IQ_TENANT">"c1218"</definedName>
    <definedName name="IQ_TERM_LOANS">"c2499"</definedName>
    <definedName name="IQ_TERM_LOANS_PCT">"c2500"</definedName>
    <definedName name="IQ_TEV">"c1219"</definedName>
    <definedName name="IQ_TEV_EBIT">"c1220"</definedName>
    <definedName name="IQ_TEV_EBIT_AVG">"c1221"</definedName>
    <definedName name="IQ_TEV_EBIT_FWD">"c2238"</definedName>
    <definedName name="IQ_TEV_EBITDA">"c1222"</definedName>
    <definedName name="IQ_TEV_EBITDA_AVG">"c1223"</definedName>
    <definedName name="IQ_TEV_EBITDA_FWD">"c1224"</definedName>
    <definedName name="IQ_TEV_EBITDA_FWD_REUT">"c4050"</definedName>
    <definedName name="IQ_TEV_EMPLOYEE_AVG">"c1225"</definedName>
    <definedName name="IQ_TEV_TOTAL_REV">"c1226"</definedName>
    <definedName name="IQ_TEV_TOTAL_REV_AVG">"c1227"</definedName>
    <definedName name="IQ_TEV_TOTAL_REV_FWD">"c1228"</definedName>
    <definedName name="IQ_TEV_TOTAL_REV_FWD_REUT">"c4051"</definedName>
    <definedName name="IQ_TEV_UFCF">"c2208"</definedName>
    <definedName name="IQ_TIER_ONE_CAPITAL">"c2667"</definedName>
    <definedName name="IQ_TIER_ONE_RATIO">"c1229"</definedName>
    <definedName name="IQ_TIER_TWO_CAPITAL">"c2669"</definedName>
    <definedName name="IQ_TIME_DEP">"c1230"</definedName>
    <definedName name="IQ_TODAY">0</definedName>
    <definedName name="IQ_TOT_ADJ_INC">"c1616"</definedName>
    <definedName name="IQ_TOTAL_AR_BR">"c1231"</definedName>
    <definedName name="IQ_TOTAL_AR_REIT">"c1232"</definedName>
    <definedName name="IQ_TOTAL_AR_UTI">"c1233"</definedName>
    <definedName name="IQ_TOTAL_ASSETS">"c1234"</definedName>
    <definedName name="IQ_TOTAL_ASSETS_10YR_ANN_GROWTH">"c1235"</definedName>
    <definedName name="IQ_TOTAL_ASSETS_1YR_ANN_GROWTH">"c1236"</definedName>
    <definedName name="IQ_TOTAL_ASSETS_2YR_ANN_GROWTH">"c1237"</definedName>
    <definedName name="IQ_TOTAL_ASSETS_3YR_ANN_GROWTH">"c1238"</definedName>
    <definedName name="IQ_TOTAL_ASSETS_5YR_ANN_GROWTH">"c1239"</definedName>
    <definedName name="IQ_TOTAL_ASSETS_7YR_ANN_GROWTH">"c1240"</definedName>
    <definedName name="IQ_TOTAL_AVG_CE_TOTAL_AVG_ASSETS">"c1241"</definedName>
    <definedName name="IQ_TOTAL_AVG_EQUITY_TOTAL_AVG_ASSETS">"c1242"</definedName>
    <definedName name="IQ_TOTAL_BANK_CAPITAL">"c2668"</definedName>
    <definedName name="IQ_TOTAL_CA">"c1243"</definedName>
    <definedName name="IQ_TOTAL_CAP">"c1507"</definedName>
    <definedName name="IQ_TOTAL_CAPITAL_RATIO">"c1244"</definedName>
    <definedName name="IQ_TOTAL_CASH_DIVID">"c1455"</definedName>
    <definedName name="IQ_TOTAL_CASH_FINAN">"c1352"</definedName>
    <definedName name="IQ_TOTAL_CASH_INVEST">"c1353"</definedName>
    <definedName name="IQ_TOTAL_CASH_OPER">"c1354"</definedName>
    <definedName name="IQ_TOTAL_CHURN">"c2122"</definedName>
    <definedName name="IQ_TOTAL_CL">"c1245"</definedName>
    <definedName name="IQ_TOTAL_COMMON">"c1411"</definedName>
    <definedName name="IQ_TOTAL_COMMON_EQUITY">"c1246"</definedName>
    <definedName name="IQ_TOTAL_CURRENT_ASSETS">"c1430"</definedName>
    <definedName name="IQ_TOTAL_CURRENT_LIAB">"c1431"</definedName>
    <definedName name="IQ_TOTAL_DEBT">"c1247"</definedName>
    <definedName name="IQ_TOTAL_DEBT_CAPITAL">"c1248"</definedName>
    <definedName name="IQ_TOTAL_DEBT_EBITDA">"c1249"</definedName>
    <definedName name="IQ_TOTAL_DEBT_EBITDA_CAPEX">"c2948"</definedName>
    <definedName name="IQ_TOTAL_DEBT_EQUITY">"c1250"</definedName>
    <definedName name="IQ_TOTAL_DEBT_EXCL_FIN">"c2937"</definedName>
    <definedName name="IQ_TOTAL_DEBT_ISSUED">"c1251"</definedName>
    <definedName name="IQ_TOTAL_DEBT_ISSUED_BNK">"c1252"</definedName>
    <definedName name="IQ_TOTAL_DEBT_ISSUED_BR">"c1253"</definedName>
    <definedName name="IQ_TOTAL_DEBT_ISSUED_FIN">"c1254"</definedName>
    <definedName name="IQ_TOTAL_DEBT_ISSUED_REIT">"c1255"</definedName>
    <definedName name="IQ_TOTAL_DEBT_ISSUED_UTI">"c1256"</definedName>
    <definedName name="IQ_TOTAL_DEBT_ISSUES_INS">"c1257"</definedName>
    <definedName name="IQ_TOTAL_DEBT_OVER_EBITDA">"c1433"</definedName>
    <definedName name="IQ_TOTAL_DEBT_OVER_TOTAL_BV">"c1434"</definedName>
    <definedName name="IQ_TOTAL_DEBT_OVER_TOTAL_CAP">"c1432"</definedName>
    <definedName name="IQ_TOTAL_DEBT_REPAID">"c1258"</definedName>
    <definedName name="IQ_TOTAL_DEBT_REPAID_BNK">"c1259"</definedName>
    <definedName name="IQ_TOTAL_DEBT_REPAID_BR">"c1260"</definedName>
    <definedName name="IQ_TOTAL_DEBT_REPAID_FIN">"c1261"</definedName>
    <definedName name="IQ_TOTAL_DEBT_REPAID_INS">"c1262"</definedName>
    <definedName name="IQ_TOTAL_DEBT_REPAID_REIT">"c1263"</definedName>
    <definedName name="IQ_TOTAL_DEBT_REPAID_UTI">"c1264"</definedName>
    <definedName name="IQ_TOTAL_DEPOSITS">"c1265"</definedName>
    <definedName name="IQ_TOTAL_DIV_PAID_CF">"c1266"</definedName>
    <definedName name="IQ_TOTAL_EMPLOYEE">"c2141"</definedName>
    <definedName name="IQ_TOTAL_EMPLOYEES">"c1522"</definedName>
    <definedName name="IQ_TOTAL_EQUITY">"c1267"</definedName>
    <definedName name="IQ_TOTAL_EQUITY_10YR_ANN_GROWTH">"c1268"</definedName>
    <definedName name="IQ_TOTAL_EQUITY_1YR_ANN_GROWTH">"c1269"</definedName>
    <definedName name="IQ_TOTAL_EQUITY_2YR_ANN_GROWTH">"c1270"</definedName>
    <definedName name="IQ_TOTAL_EQUITY_3YR_ANN_GROWTH">"c1271"</definedName>
    <definedName name="IQ_TOTAL_EQUITY_5YR_ANN_GROWTH">"c1272"</definedName>
    <definedName name="IQ_TOTAL_EQUITY_7YR_ANN_GROWTH">"c1273"</definedName>
    <definedName name="IQ_TOTAL_EQUITY_ALLOWANCE_TOTAL_LOANS">"c1274"</definedName>
    <definedName name="IQ_TOTAL_INTEREST_EXP">"c1382"</definedName>
    <definedName name="IQ_TOTAL_INVENTORY">"c1385"</definedName>
    <definedName name="IQ_TOTAL_INVEST">"c1275"</definedName>
    <definedName name="IQ_TOTAL_LIAB">"c1276"</definedName>
    <definedName name="IQ_TOTAL_LIAB_BNK">"c1277"</definedName>
    <definedName name="IQ_TOTAL_LIAB_BR">"c1278"</definedName>
    <definedName name="IQ_TOTAL_LIAB_EQUITY">"c1279"</definedName>
    <definedName name="IQ_TOTAL_LIAB_FIN">"c1280"</definedName>
    <definedName name="IQ_TOTAL_LIAB_INS">"c1281"</definedName>
    <definedName name="IQ_TOTAL_LIAB_REIT">"c1282"</definedName>
    <definedName name="IQ_TOTAL_LIAB_SHAREHOLD">"c1435"</definedName>
    <definedName name="IQ_TOTAL_LIAB_TOTAL_ASSETS">"c1283"</definedName>
    <definedName name="IQ_TOTAL_LONG_DEBT">"c1617"</definedName>
    <definedName name="IQ_TOTAL_NON_REC">"c1444"</definedName>
    <definedName name="IQ_TOTAL_OPER_EXP_BR">"c1284"</definedName>
    <definedName name="IQ_TOTAL_OPER_EXP_FIN">"c1285"</definedName>
    <definedName name="IQ_TOTAL_OPER_EXP_INS">"c1286"</definedName>
    <definedName name="IQ_TOTAL_OPER_EXP_REIT">"c1287"</definedName>
    <definedName name="IQ_TOTAL_OPER_EXP_UTI">"c1288"</definedName>
    <definedName name="IQ_TOTAL_OPER_EXPEN">"c1445"</definedName>
    <definedName name="IQ_TOTAL_OPTIONS_BEG_OS">"c2693"</definedName>
    <definedName name="IQ_TOTAL_OPTIONS_CANCELLED">"c2696"</definedName>
    <definedName name="IQ_TOTAL_OPTIONS_END_OS">"c2697"</definedName>
    <definedName name="IQ_TOTAL_OPTIONS_EXERCISED">"c2695"</definedName>
    <definedName name="IQ_TOTAL_OPTIONS_GRANTED">"c2694"</definedName>
    <definedName name="IQ_TOTAL_OTHER_OPER">"c1289"</definedName>
    <definedName name="IQ_TOTAL_OUTSTANDING_BS_DATE">"c1022"</definedName>
    <definedName name="IQ_TOTAL_OUTSTANDING_FILING_DATE">"c2107"</definedName>
    <definedName name="IQ_TOTAL_PENSION_ASSETS">"c1290"</definedName>
    <definedName name="IQ_TOTAL_PENSION_ASSETS_DOMESTIC">"c2658"</definedName>
    <definedName name="IQ_TOTAL_PENSION_ASSETS_FOREIGN">"c2666"</definedName>
    <definedName name="IQ_TOTAL_PENSION_EXP">"c1291"</definedName>
    <definedName name="IQ_TOTAL_PENSION_OBLIGATION">"c1292"</definedName>
    <definedName name="IQ_TOTAL_PRINCIPAL">"c2509"</definedName>
    <definedName name="IQ_TOTAL_PRINCIPAL_PCT">"c2510"</definedName>
    <definedName name="IQ_TOTAL_PROVED_RESERVES_NGL">"c2924"</definedName>
    <definedName name="IQ_TOTAL_PROVED_RESERVES_OIL">"c2040"</definedName>
    <definedName name="IQ_TOTAL_RECEIV">"c1293"</definedName>
    <definedName name="IQ_TOTAL_REV">"c1294"</definedName>
    <definedName name="IQ_TOTAL_REV_10YR_ANN_GROWTH">"c1295"</definedName>
    <definedName name="IQ_TOTAL_REV_1YR_ANN_GROWTH">"c1296"</definedName>
    <definedName name="IQ_TOTAL_REV_2YR_ANN_GROWTH">"c1297"</definedName>
    <definedName name="IQ_TOTAL_REV_3YR_ANN_GROWTH">"c1298"</definedName>
    <definedName name="IQ_TOTAL_REV_5YR_ANN_GROWTH">"c1299"</definedName>
    <definedName name="IQ_TOTAL_REV_7YR_ANN_GROWTH">"c1300"</definedName>
    <definedName name="IQ_TOTAL_REV_AS_REPORTED">"c1301"</definedName>
    <definedName name="IQ_TOTAL_REV_BNK">"c1302"</definedName>
    <definedName name="IQ_TOTAL_REV_BR">"c1303"</definedName>
    <definedName name="IQ_TOTAL_REV_EMPLOYEE">"c1304"</definedName>
    <definedName name="IQ_TOTAL_REV_FIN">"c1305"</definedName>
    <definedName name="IQ_TOTAL_REV_INS">"c1306"</definedName>
    <definedName name="IQ_TOTAL_REV_REIT">"c1307"</definedName>
    <definedName name="IQ_TOTAL_REV_SHARE">"c1912"</definedName>
    <definedName name="IQ_TOTAL_REV_UTI">"c1308"</definedName>
    <definedName name="IQ_TOTAL_REVENUE">"c1436"</definedName>
    <definedName name="IQ_TOTAL_SPECIAL">"c1618"</definedName>
    <definedName name="IQ_TOTAL_ST_BORROW">"c1424"</definedName>
    <definedName name="IQ_TOTAL_SUB_DEBT">"c2528"</definedName>
    <definedName name="IQ_TOTAL_SUB_DEBT_EBITDA">"c2554"</definedName>
    <definedName name="IQ_TOTAL_SUB_DEBT_EBITDA_CAPEX">"c2555"</definedName>
    <definedName name="IQ_TOTAL_SUB_DEBT_PCT">"c2529"</definedName>
    <definedName name="IQ_TOTAL_SUBS">"c2119"</definedName>
    <definedName name="IQ_TOTAL_UNUSUAL">"c1508"</definedName>
    <definedName name="IQ_TOTAL_UNUSUAL_BNK">"c5516"</definedName>
    <definedName name="IQ_TOTAL_UNUSUAL_BR">"c5517"</definedName>
    <definedName name="IQ_TOTAL_UNUSUAL_FIN">"c5518"</definedName>
    <definedName name="IQ_TOTAL_UNUSUAL_INS">"c5519"</definedName>
    <definedName name="IQ_TOTAL_UNUSUAL_REIT">"c5520"</definedName>
    <definedName name="IQ_TOTAL_UNUSUAL_UTI">"c5521"</definedName>
    <definedName name="IQ_TOTAL_WARRANTS_BEG_OS">"c2719"</definedName>
    <definedName name="IQ_TOTAL_WARRANTS_CANCELLED">"c2722"</definedName>
    <definedName name="IQ_TOTAL_WARRANTS_END_OS">"c2723"</definedName>
    <definedName name="IQ_TOTAL_WARRANTS_EXERCISED">"c2721"</definedName>
    <definedName name="IQ_TOTAL_WARRANTS_ISSUED">"c2720"</definedName>
    <definedName name="IQ_TR_ACCT_METHOD">"c2363"</definedName>
    <definedName name="IQ_TR_ACQ_52_WK_HI_PCT">"c2348"</definedName>
    <definedName name="IQ_TR_ACQ_52_WK_LOW_PCT">"c2347"</definedName>
    <definedName name="IQ_TR_ACQ_CASH_ST_INVEST">"c2372"</definedName>
    <definedName name="IQ_TR_ACQ_CLOSEPRICE_1D">"c3027"</definedName>
    <definedName name="IQ_TR_ACQ_DILUT_EPS_EXCL">"c3028"</definedName>
    <definedName name="IQ_TR_ACQ_EARNING_CO">"c2379"</definedName>
    <definedName name="IQ_TR_ACQ_EBIT">"c2380"</definedName>
    <definedName name="IQ_TR_ACQ_EBIT_EQ_INC">"c3611"</definedName>
    <definedName name="IQ_TR_ACQ_EBITDA">"c2381"</definedName>
    <definedName name="IQ_TR_ACQ_EBITDA_EQ_INC">"c3610"</definedName>
    <definedName name="IQ_TR_ACQ_FILING_CURRENCY">"c3033"</definedName>
    <definedName name="IQ_TR_ACQ_FILINGDATE">"c3607"</definedName>
    <definedName name="IQ_TR_ACQ_MCAP_1DAY">"c2345"</definedName>
    <definedName name="IQ_TR_ACQ_MIN_INT">"c2374"</definedName>
    <definedName name="IQ_TR_ACQ_NET_DEBT">"c2373"</definedName>
    <definedName name="IQ_TR_ACQ_NI">"c2378"</definedName>
    <definedName name="IQ_TR_ACQ_PERIODDATE">"c3606"</definedName>
    <definedName name="IQ_TR_ACQ_PRICEDATE_1D">"c2346"</definedName>
    <definedName name="IQ_TR_ACQ_RETURN">"c2349"</definedName>
    <definedName name="IQ_TR_ACQ_STOCKYEARHIGH_1D">"c2343"</definedName>
    <definedName name="IQ_TR_ACQ_STOCKYEARLOW_1D">"c2344"</definedName>
    <definedName name="IQ_TR_ACQ_TOTAL_ASSETS">"c2371"</definedName>
    <definedName name="IQ_TR_ACQ_TOTAL_COMMON_EQ">"c2377"</definedName>
    <definedName name="IQ_TR_ACQ_TOTAL_DEBT">"c2376"</definedName>
    <definedName name="IQ_TR_ACQ_TOTAL_PREF">"c2375"</definedName>
    <definedName name="IQ_TR_ACQ_TOTAL_REV">"c2382"</definedName>
    <definedName name="IQ_TR_ADJ_SIZE">"c3024"</definedName>
    <definedName name="IQ_TR_ANN_DATE">"c2395"</definedName>
    <definedName name="IQ_TR_ANN_DATE_BL">"c2394"</definedName>
    <definedName name="IQ_TR_BID_DATE">"c2357"</definedName>
    <definedName name="IQ_TR_BLUESKY_FEES">"c2277"</definedName>
    <definedName name="IQ_TR_BUY_ACC_ADVISORS">"c3048"</definedName>
    <definedName name="IQ_TR_BUY_FIN_ADVISORS">"c3045"</definedName>
    <definedName name="IQ_TR_BUY_LEG_ADVISORS">"c2387"</definedName>
    <definedName name="IQ_TR_BUYER_ID">"c2404"</definedName>
    <definedName name="IQ_TR_BUYERNAME">"c2401"</definedName>
    <definedName name="IQ_TR_CANCELLED_DATE">"c2284"</definedName>
    <definedName name="IQ_TR_CASH_CONSID_PCT">"c2296"</definedName>
    <definedName name="IQ_TR_CASH_ST_INVEST">"c3025"</definedName>
    <definedName name="IQ_TR_CHANGE_CONTROL">"c2365"</definedName>
    <definedName name="IQ_TR_CLOSED_DATE">"c2283"</definedName>
    <definedName name="IQ_TR_CO_NET_PROCEEDS">"c2268"</definedName>
    <definedName name="IQ_TR_CO_NET_PROCEEDS_PCT">"c2270"</definedName>
    <definedName name="IQ_TR_COMMENTS">"c2383"</definedName>
    <definedName name="IQ_TR_CURRENCY">"c3016"</definedName>
    <definedName name="IQ_TR_DEAL_ATTITUDE">"c2364"</definedName>
    <definedName name="IQ_TR_DEAL_CONDITIONS">"c2367"</definedName>
    <definedName name="IQ_TR_DEAL_RESOLUTION">"c2391"</definedName>
    <definedName name="IQ_TR_DEAL_RESPONSES">"c2366"</definedName>
    <definedName name="IQ_TR_DEBT_CONSID_PCT">"c2299"</definedName>
    <definedName name="IQ_TR_DEF_AGRMT_DATE">"c2285"</definedName>
    <definedName name="IQ_TR_DISCLOSED_FEES_EXP">"c2288"</definedName>
    <definedName name="IQ_TR_EARNOUTS">"c3023"</definedName>
    <definedName name="IQ_TR_EXPIRED_DATE">"c2412"</definedName>
    <definedName name="IQ_TR_GROSS_OFFERING_AMT">"c2262"</definedName>
    <definedName name="IQ_TR_HYBRID_CONSID_PCT">"c2300"</definedName>
    <definedName name="IQ_TR_IMPLIED_EQ">"c3018"</definedName>
    <definedName name="IQ_TR_IMPLIED_EQ_BV">"c3019"</definedName>
    <definedName name="IQ_TR_IMPLIED_EQ_NI_LTM">"c3020"</definedName>
    <definedName name="IQ_TR_IMPLIED_EV">"c2301"</definedName>
    <definedName name="IQ_TR_IMPLIED_EV_BV">"c2306"</definedName>
    <definedName name="IQ_TR_IMPLIED_EV_EBIT">"c2302"</definedName>
    <definedName name="IQ_TR_IMPLIED_EV_EBITDA">"c2303"</definedName>
    <definedName name="IQ_TR_IMPLIED_EV_NI_LTM">"c2307"</definedName>
    <definedName name="IQ_TR_IMPLIED_EV_REV">"c2304"</definedName>
    <definedName name="IQ_TR_INIT_FILED_DATE">"c3495"</definedName>
    <definedName name="IQ_TR_LOI_DATE">"c2282"</definedName>
    <definedName name="IQ_TR_MAJ_MIN_STAKE">"c2389"</definedName>
    <definedName name="IQ_TR_NEGOTIATED_BUYBACK_PRICE">"c2414"</definedName>
    <definedName name="IQ_TR_NET_ASSUM_LIABILITIES">"c2308"</definedName>
    <definedName name="IQ_TR_NET_PROCEEDS">"c2267"</definedName>
    <definedName name="IQ_TR_OFFER_DATE">"c2265"</definedName>
    <definedName name="IQ_TR_OFFER_DATE_MA">"c3035"</definedName>
    <definedName name="IQ_TR_OFFER_PER_SHARE">"c3017"</definedName>
    <definedName name="IQ_TR_OPTIONS_CONSID_PCT">"c2311"</definedName>
    <definedName name="IQ_TR_OTHER_CONSID">"c3022"</definedName>
    <definedName name="IQ_TR_PCT_SOUGHT">"c2309"</definedName>
    <definedName name="IQ_TR_PFEATURES">"c2384"</definedName>
    <definedName name="IQ_TR_PIPE_CONV_PRICE_SHARE">"c2292"</definedName>
    <definedName name="IQ_TR_PIPE_CPN_PCT">"c2291"</definedName>
    <definedName name="IQ_TR_PIPE_NUMBER_SHARES">"c2293"</definedName>
    <definedName name="IQ_TR_PIPE_PPS">"c2290"</definedName>
    <definedName name="IQ_TR_POSTMONEY_VAL">"c2286"</definedName>
    <definedName name="IQ_TR_PREDEAL_SITUATION">"c2390"</definedName>
    <definedName name="IQ_TR_PREF_CONSID_PCT">"c2310"</definedName>
    <definedName name="IQ_TR_PREMONEY_VAL">"c2287"</definedName>
    <definedName name="IQ_TR_PRINTING_FEES">"c2276"</definedName>
    <definedName name="IQ_TR_PT_MONETARY_VALUES">"c2415"</definedName>
    <definedName name="IQ_TR_PT_NUMBER_SHARES">"c2417"</definedName>
    <definedName name="IQ_TR_PT_PCT_SHARES">"c2416"</definedName>
    <definedName name="IQ_TR_RATING_FEES">"c2275"</definedName>
    <definedName name="IQ_TR_REG_EFFECT_DATE">"c2264"</definedName>
    <definedName name="IQ_TR_REG_FILED_DATE">"c2263"</definedName>
    <definedName name="IQ_TR_RENEWAL_BUYBACK">"c2413"</definedName>
    <definedName name="IQ_TR_ROUND_NUMBER">"c2295"</definedName>
    <definedName name="IQ_TR_SEC_FEES">"c2274"</definedName>
    <definedName name="IQ_TR_SECURITY_TYPE_REG">"c2279"</definedName>
    <definedName name="IQ_TR_SELL_ACC_ADVISORS">"c3049"</definedName>
    <definedName name="IQ_TR_SELL_FIN_ADVISORS">"c3046"</definedName>
    <definedName name="IQ_TR_SELL_LEG_ADVISORS">"c2388"</definedName>
    <definedName name="IQ_TR_SELLER_ID">"c2406"</definedName>
    <definedName name="IQ_TR_SELLERNAME">"c2402"</definedName>
    <definedName name="IQ_TR_SFEATURES">"c2385"</definedName>
    <definedName name="IQ_TR_SH_NET_PROCEEDS">"c2269"</definedName>
    <definedName name="IQ_TR_SH_NET_PROCEEDS_PCT">"c2271"</definedName>
    <definedName name="IQ_TR_SPECIAL_COMMITTEE">"c2362"</definedName>
    <definedName name="IQ_TR_STATUS">"c2399"</definedName>
    <definedName name="IQ_TR_STOCK_CONSID_PCT">"c2312"</definedName>
    <definedName name="IQ_TR_SUSPENDED_DATE">"c2407"</definedName>
    <definedName name="IQ_TR_TARGET_52WKHI_PCT">"c2351"</definedName>
    <definedName name="IQ_TR_TARGET_52WKLOW_PCT">"c2350"</definedName>
    <definedName name="IQ_TR_TARGET_ACC_ADVISORS">"c3047"</definedName>
    <definedName name="IQ_TR_TARGET_CASH_ST_INVEST">"c2327"</definedName>
    <definedName name="IQ_TR_TARGET_CLOSEPRICE_1D">"c2352"</definedName>
    <definedName name="IQ_TR_TARGET_CLOSEPRICE_1M">"c2354"</definedName>
    <definedName name="IQ_TR_TARGET_CLOSEPRICE_1W">"c2353"</definedName>
    <definedName name="IQ_TR_TARGET_DILUT_EPS_EXCL">"c2324"</definedName>
    <definedName name="IQ_TR_TARGET_EARNING_CO">"c2332"</definedName>
    <definedName name="IQ_TR_TARGET_EBIT">"c2333"</definedName>
    <definedName name="IQ_TR_TARGET_EBIT_EQ_INC">"c3609"</definedName>
    <definedName name="IQ_TR_TARGET_EBITDA">"c2334"</definedName>
    <definedName name="IQ_TR_TARGET_EBITDA_EQ_INC">"c3608"</definedName>
    <definedName name="IQ_TR_TARGET_FILING_CURRENCY">"c3034"</definedName>
    <definedName name="IQ_TR_TARGET_FILINGDATE">"c3605"</definedName>
    <definedName name="IQ_TR_TARGET_FIN_ADVISORS">"c3044"</definedName>
    <definedName name="IQ_TR_TARGET_ID">"c2405"</definedName>
    <definedName name="IQ_TR_TARGET_LEG_ADVISORS">"c2386"</definedName>
    <definedName name="IQ_TR_TARGET_MARKETCAP">"c2342"</definedName>
    <definedName name="IQ_TR_TARGET_MIN_INT">"c2328"</definedName>
    <definedName name="IQ_TR_TARGET_NET_DEBT">"c2326"</definedName>
    <definedName name="IQ_TR_TARGET_NI">"c2331"</definedName>
    <definedName name="IQ_TR_TARGET_PERIODDATE">"c3604"</definedName>
    <definedName name="IQ_TR_TARGET_PRICEDATE_1D">"c2341"</definedName>
    <definedName name="IQ_TR_TARGET_RETURN">"c2355"</definedName>
    <definedName name="IQ_TR_TARGET_SEC_DETAIL">"c3021"</definedName>
    <definedName name="IQ_TR_TARGET_SEC_TI_ID">"c2368"</definedName>
    <definedName name="IQ_TR_TARGET_SEC_TYPE">"c2369"</definedName>
    <definedName name="IQ_TR_TARGET_SPD">"c2313"</definedName>
    <definedName name="IQ_TR_TARGET_SPD_PCT">"c2314"</definedName>
    <definedName name="IQ_TR_TARGET_STOCKPREMIUM_1D">"c2336"</definedName>
    <definedName name="IQ_TR_TARGET_STOCKPREMIUM_1M">"c2337"</definedName>
    <definedName name="IQ_TR_TARGET_STOCKPREMIUM_1W">"c2338"</definedName>
    <definedName name="IQ_TR_TARGET_STOCKYEARHIGH_1D">"c2339"</definedName>
    <definedName name="IQ_TR_TARGET_STOCKYEARLOW_1D">"c2340"</definedName>
    <definedName name="IQ_TR_TARGET_TOTAL_ASSETS">"c2325"</definedName>
    <definedName name="IQ_TR_TARGET_TOTAL_COMMON_EQ">"c2421"</definedName>
    <definedName name="IQ_TR_TARGET_TOTAL_DEBT">"c2330"</definedName>
    <definedName name="IQ_TR_TARGET_TOTAL_PREF">"c2329"</definedName>
    <definedName name="IQ_TR_TARGET_TOTAL_REV">"c2335"</definedName>
    <definedName name="IQ_TR_TARGETNAME">"c2403"</definedName>
    <definedName name="IQ_TR_TERM_FEE">"c2298"</definedName>
    <definedName name="IQ_TR_TERM_FEE_PCT">"c2297"</definedName>
    <definedName name="IQ_TR_TODATE">"c3036"</definedName>
    <definedName name="IQ_TR_TODATE_MONETARY_VALUE">"c2418"</definedName>
    <definedName name="IQ_TR_TODATE_NUMBER_SHARES">"c2420"</definedName>
    <definedName name="IQ_TR_TODATE_PCT_SHARES">"c2419"</definedName>
    <definedName name="IQ_TR_TOTAL_ACCT_FEES">"c2273"</definedName>
    <definedName name="IQ_TR_TOTAL_CASH">"c2315"</definedName>
    <definedName name="IQ_TR_TOTAL_CONSID_SH">"c2316"</definedName>
    <definedName name="IQ_TR_TOTAL_DEBT">"c2317"</definedName>
    <definedName name="IQ_TR_TOTAL_GROSS_TV">"c2318"</definedName>
    <definedName name="IQ_TR_TOTAL_HYBRID">"c2319"</definedName>
    <definedName name="IQ_TR_TOTAL_LEGAL_FEES">"c2272"</definedName>
    <definedName name="IQ_TR_TOTAL_NET_TV">"c2320"</definedName>
    <definedName name="IQ_TR_TOTAL_NEWMONEY">"c2289"</definedName>
    <definedName name="IQ_TR_TOTAL_OPTIONS">"c2322"</definedName>
    <definedName name="IQ_TR_TOTAL_OPTIONS_BUYER">"c3026"</definedName>
    <definedName name="IQ_TR_TOTAL_PREFERRED">"c2321"</definedName>
    <definedName name="IQ_TR_TOTAL_REG_AMT">"c2261"</definedName>
    <definedName name="IQ_TR_TOTAL_STOCK">"c2323"</definedName>
    <definedName name="IQ_TR_TOTAL_TAKEDOWNS">"c2278"</definedName>
    <definedName name="IQ_TR_TOTAL_UW_COMP">"c2280"</definedName>
    <definedName name="IQ_TR_TOTALVALUE">"c2400"</definedName>
    <definedName name="IQ_TR_TRANSACTION_TYPE">"c2398"</definedName>
    <definedName name="IQ_TR_WITHDRAWN_DTE">"c2266"</definedName>
    <definedName name="IQ_TRADE_AR">"c1345"</definedName>
    <definedName name="IQ_TRADE_PRINCIPAL">"c1309"</definedName>
    <definedName name="IQ_TRADING_ASSETS">"c1310"</definedName>
    <definedName name="IQ_TRADING_CURRENCY">"c2212"</definedName>
    <definedName name="IQ_TREASURY">"c1311"</definedName>
    <definedName name="IQ_TREASURY_OTHER_EQUITY">"c1312"</definedName>
    <definedName name="IQ_TREASURY_OTHER_EQUITY_BNK">"c1313"</definedName>
    <definedName name="IQ_TREASURY_OTHER_EQUITY_BR">"c1314"</definedName>
    <definedName name="IQ_TREASURY_OTHER_EQUITY_FIN">"c1315"</definedName>
    <definedName name="IQ_TREASURY_OTHER_EQUITY_INS">"c1316"</definedName>
    <definedName name="IQ_TREASURY_OTHER_EQUITY_REIT">"c1317"</definedName>
    <definedName name="IQ_TREASURY_OTHER_EQUITY_UTI">"c1318"</definedName>
    <definedName name="IQ_TREASURY_STOCK">"c1438"</definedName>
    <definedName name="IQ_TRUST_INC">"c1319"</definedName>
    <definedName name="IQ_TRUST_PREF">"c1320"</definedName>
    <definedName name="IQ_TRUST_PREFERRED">"c3029"</definedName>
    <definedName name="IQ_TRUST_PREFERRED_PCT">"c3030"</definedName>
    <definedName name="IQ_UFCF_10YR_ANN_GROWTH">"c1948"</definedName>
    <definedName name="IQ_UFCF_1YR_ANN_GROWTH">"c1943"</definedName>
    <definedName name="IQ_UFCF_2YR_ANN_GROWTH">"c1944"</definedName>
    <definedName name="IQ_UFCF_3YR_ANN_GROWTH">"c1945"</definedName>
    <definedName name="IQ_UFCF_5YR_ANN_GROWTH">"c1946"</definedName>
    <definedName name="IQ_UFCF_7YR_ANN_GROWTH">"c1947"</definedName>
    <definedName name="IQ_UFCF_MARGIN">"c1962"</definedName>
    <definedName name="IQ_ULT_PARENT">"c3037"</definedName>
    <definedName name="IQ_ULT_PARENT_CIQID">"c3039"</definedName>
    <definedName name="IQ_ULT_PARENT_TICKER">"c3038"</definedName>
    <definedName name="IQ_UNAMORT_DISC">"c2513"</definedName>
    <definedName name="IQ_UNAMORT_DISC_PCT">"c2514"</definedName>
    <definedName name="IQ_UNAMORT_PREMIUM">"c2511"</definedName>
    <definedName name="IQ_UNAMORT_PREMIUM_PCT">"c2512"</definedName>
    <definedName name="IQ_UNDRAWN_CP">"c2518"</definedName>
    <definedName name="IQ_UNDRAWN_CREDIT">"c3032"</definedName>
    <definedName name="IQ_UNDRAWN_RC">"c2517"</definedName>
    <definedName name="IQ_UNDRAWN_TL">"c2519"</definedName>
    <definedName name="IQ_UNEARN_PREMIUM">"c1321"</definedName>
    <definedName name="IQ_UNEARN_REV_CURRENT">"c1322"</definedName>
    <definedName name="IQ_UNEARN_REV_CURRENT_BNK">"c1323"</definedName>
    <definedName name="IQ_UNEARN_REV_CURRENT_BR">"c1324"</definedName>
    <definedName name="IQ_UNEARN_REV_CURRENT_FIN">"c1325"</definedName>
    <definedName name="IQ_UNEARN_REV_CURRENT_INS">"c1326"</definedName>
    <definedName name="IQ_UNEARN_REV_CURRENT_REIT">"c1327"</definedName>
    <definedName name="IQ_UNEARN_REV_CURRENT_UTI">"c1328"</definedName>
    <definedName name="IQ_UNEARN_REV_LT">"c1329"</definedName>
    <definedName name="IQ_UNLEVERED_FCF">"c1908"</definedName>
    <definedName name="IQ_UNPAID_CLAIMS">"c1330"</definedName>
    <definedName name="IQ_UNREALIZED_GAIN">"c1619"</definedName>
    <definedName name="IQ_UNSECURED_DEBT">"c2548"</definedName>
    <definedName name="IQ_UNSECURED_DEBT_PCT">"c2549"</definedName>
    <definedName name="IQ_UNUSUAL_EXP">"c1456"</definedName>
    <definedName name="IQ_US_GAAP">"c1331"</definedName>
    <definedName name="IQ_US_GAAP_BASIC_EPS_EXCL">"c2984"</definedName>
    <definedName name="IQ_US_GAAP_BASIC_EPS_INCL">"c2982"</definedName>
    <definedName name="IQ_US_GAAP_BASIC_WEIGHT">"c2980"</definedName>
    <definedName name="IQ_US_GAAP_CA_ADJ">"c2925"</definedName>
    <definedName name="IQ_US_GAAP_CASH_FINAN">"c2945"</definedName>
    <definedName name="IQ_US_GAAP_CASH_FINAN_ADJ">"c2941"</definedName>
    <definedName name="IQ_US_GAAP_CASH_INVEST">"c2944"</definedName>
    <definedName name="IQ_US_GAAP_CASH_INVEST_ADJ">"c2940"</definedName>
    <definedName name="IQ_US_GAAP_CASH_OPER">"c2943"</definedName>
    <definedName name="IQ_US_GAAP_CASH_OPER_ADJ">"c2939"</definedName>
    <definedName name="IQ_US_GAAP_CL_ADJ">"c2927"</definedName>
    <definedName name="IQ_US_GAAP_COST_REV_ADJ">"c2951"</definedName>
    <definedName name="IQ_US_GAAP_DILUT_EPS_EXCL">"c2985"</definedName>
    <definedName name="IQ_US_GAAP_DILUT_EPS_INCL">"c2983"</definedName>
    <definedName name="IQ_US_GAAP_DILUT_NI">"c2979"</definedName>
    <definedName name="IQ_US_GAAP_DILUT_WEIGHT">"c2981"</definedName>
    <definedName name="IQ_US_GAAP_DO_ADJ">"c2959"</definedName>
    <definedName name="IQ_US_GAAP_EXTRA_ACC_ITEMS_ADJ">"c2958"</definedName>
    <definedName name="IQ_US_GAAP_INC_TAX_ADJ">"c2961"</definedName>
    <definedName name="IQ_US_GAAP_INTEREST_EXP_ADJ">"c2957"</definedName>
    <definedName name="IQ_US_GAAP_LIAB_LT_ADJ">"c2928"</definedName>
    <definedName name="IQ_US_GAAP_LIAB_TOTAL_LIAB">"c2933"</definedName>
    <definedName name="IQ_US_GAAP_MINORITY_INTEREST_IS_ADJ">"c2960"</definedName>
    <definedName name="IQ_US_GAAP_NCA_ADJ">"c2926"</definedName>
    <definedName name="IQ_US_GAAP_NET_CHANGE">"c2946"</definedName>
    <definedName name="IQ_US_GAAP_NET_CHANGE_ADJ">"c2942"</definedName>
    <definedName name="IQ_US_GAAP_NI">"c2976"</definedName>
    <definedName name="IQ_US_GAAP_NI_ADJ">"c2963"</definedName>
    <definedName name="IQ_US_GAAP_NI_AVAIL_INCL">"c2978"</definedName>
    <definedName name="IQ_US_GAAP_OTHER_ADJ_ADJ">"c2962"</definedName>
    <definedName name="IQ_US_GAAP_OTHER_NON_OPER_ADJ">"c2955"</definedName>
    <definedName name="IQ_US_GAAP_OTHER_OPER_ADJ">"c2954"</definedName>
    <definedName name="IQ_US_GAAP_RD_ADJ">"c2953"</definedName>
    <definedName name="IQ_US_GAAP_SGA_ADJ">"c2952"</definedName>
    <definedName name="IQ_US_GAAP_TOTAL_ASSETS">"c2931"</definedName>
    <definedName name="IQ_US_GAAP_TOTAL_EQUITY">"c2934"</definedName>
    <definedName name="IQ_US_GAAP_TOTAL_EQUITY_ADJ">"c2929"</definedName>
    <definedName name="IQ_US_GAAP_TOTAL_REV_ADJ">"c2950"</definedName>
    <definedName name="IQ_US_GAAP_TOTAL_UNUSUAL_ADJ">"c2956"</definedName>
    <definedName name="IQ_UTIL_PPE_NET">"c1620"</definedName>
    <definedName name="IQ_UTIL_REV">"c2091"</definedName>
    <definedName name="IQ_UV_PENSION_LIAB">"c1332"</definedName>
    <definedName name="IQ_VALUE_TRADED_LAST_3MTH">"c1530"</definedName>
    <definedName name="IQ_VALUE_TRADED_LAST_6MTH">"c1531"</definedName>
    <definedName name="IQ_VALUE_TRADED_LAST_MTH">"c1529"</definedName>
    <definedName name="IQ_VALUE_TRADED_LAST_WK">"c1528"</definedName>
    <definedName name="IQ_VALUE_TRADED_LAST_YR">"c1532"</definedName>
    <definedName name="IQ_VOL_LAST_3MTH">"c1525"</definedName>
    <definedName name="IQ_VOL_LAST_6MTH">"c1526"</definedName>
    <definedName name="IQ_VOL_LAST_MTH">"c1524"</definedName>
    <definedName name="IQ_VOL_LAST_WK">"c1523"</definedName>
    <definedName name="IQ_VOL_LAST_YR">"c1527"</definedName>
    <definedName name="IQ_VOLUME">"c1333"</definedName>
    <definedName name="IQ_WARRANTS_BEG_OS">"c2698"</definedName>
    <definedName name="IQ_WARRANTS_CANCELLED">"c2701"</definedName>
    <definedName name="IQ_WARRANTS_END_OS">"c2702"</definedName>
    <definedName name="IQ_WARRANTS_EXERCISED">"c2700"</definedName>
    <definedName name="IQ_WARRANTS_ISSUED">"c2699"</definedName>
    <definedName name="IQ_WARRANTS_STRIKE_PRICE_ISSUED">"c2704"</definedName>
    <definedName name="IQ_WARRANTS_STRIKE_PRICE_OS">"c2703"</definedName>
    <definedName name="IQ_WEEK">50000</definedName>
    <definedName name="IQ_WEIGHTED_AVG_PRICE">"c1334"</definedName>
    <definedName name="IQ_WIP_INV">"c1335"</definedName>
    <definedName name="IQ_WORKING_CAP">"c3494"</definedName>
    <definedName name="IQ_WORKMEN_WRITTEN">"c1336"</definedName>
    <definedName name="IQ_XDIV_DATE">"c2203"</definedName>
    <definedName name="IQ_YEARHIGH">"c1337"</definedName>
    <definedName name="IQ_YEARHIGH_DATE">"c2250"</definedName>
    <definedName name="IQ_YEARLOW">"c1338"</definedName>
    <definedName name="IQ_YEARLOW_DATE">"c2251"</definedName>
    <definedName name="IQ_YTD">3000</definedName>
    <definedName name="IQ_YTDMONTH">130000</definedName>
    <definedName name="IQ_YTW">"c2163"</definedName>
    <definedName name="IQ_YTW_DATE">"c2164"</definedName>
    <definedName name="IQ_YTW_DATE_TYPE">"c2165"</definedName>
    <definedName name="IQ_Z_SCORE">"c1339"</definedName>
    <definedName name="IQB_BOOKMARK_COUNT">14</definedName>
    <definedName name="Jane">{#N/A,#N/A,FALSE,"Expenditures";#N/A,#N/A,FALSE,"Property Placed In-Service";#N/A,#N/A,FALSE,"Removals";#N/A,#N/A,FALSE,"Retirements";#N/A,#N/A,FALSE,"CWIP Balances";#N/A,#N/A,FALSE,"CWIP_Expend_Ratios";#N/A,#N/A,FALSE,"CWIP_Yr_End"}</definedName>
    <definedName name="Jane_1">{#N/A,#N/A,FALSE,"Expenditures";#N/A,#N/A,FALSE,"Property Placed In-Service";#N/A,#N/A,FALSE,"Removals";#N/A,#N/A,FALSE,"Retirements";#N/A,#N/A,FALSE,"CWIP Balances";#N/A,#N/A,FALSE,"CWIP_Expend_Ratios";#N/A,#N/A,FALSE,"CWIP_Yr_End"}</definedName>
    <definedName name="Jane_1_1">{#N/A,#N/A,FALSE,"Expenditures";#N/A,#N/A,FALSE,"Property Placed In-Service";#N/A,#N/A,FALSE,"Removals";#N/A,#N/A,FALSE,"Retirements";#N/A,#N/A,FALSE,"CWIP Balances";#N/A,#N/A,FALSE,"CWIP_Expend_Ratios";#N/A,#N/A,FALSE,"CWIP_Yr_End"}</definedName>
    <definedName name="Jane_2">{#N/A,#N/A,FALSE,"Expenditures";#N/A,#N/A,FALSE,"Property Placed In-Service";#N/A,#N/A,FALSE,"Removals";#N/A,#N/A,FALSE,"Retirements";#N/A,#N/A,FALSE,"CWIP Balances";#N/A,#N/A,FALSE,"CWIP_Expend_Ratios";#N/A,#N/A,FALSE,"CWIP_Yr_End"}</definedName>
    <definedName name="jeff">{#N/A,#N/A,FALSE,"Monthly SAIFI";#N/A,#N/A,FALSE,"Yearly SAIFI";#N/A,#N/A,FALSE,"Monthly CAIDI";#N/A,#N/A,FALSE,"Yearly CAIDI";#N/A,#N/A,FALSE,"Monthly SAIDI";#N/A,#N/A,FALSE,"Yearly SAIDI";#N/A,#N/A,FALSE,"Monthly MAIFI";#N/A,#N/A,FALSE,"Yearly MAIFI";#N/A,#N/A,FALSE,"Monthly Cust &gt;=4 Int"}</definedName>
    <definedName name="jghjgjgfjgj">{#N/A,#N/A,FALSE,"Monthly SAIFI";#N/A,#N/A,FALSE,"Yearly SAIFI";#N/A,#N/A,FALSE,"Monthly CAIDI";#N/A,#N/A,FALSE,"Yearly CAIDI";#N/A,#N/A,FALSE,"Monthly SAIDI";#N/A,#N/A,FALSE,"Yearly SAIDI";#N/A,#N/A,FALSE,"Monthly MAIFI";#N/A,#N/A,FALSE,"Yearly MAIFI";#N/A,#N/A,FALSE,"Monthly Cust &gt;=4 Int"}</definedName>
    <definedName name="jh">{#N/A,#N/A,FALSE,"schA"}</definedName>
    <definedName name="jhhh">{#N/A,#N/A,FALSE,"schA"}</definedName>
    <definedName name="jjj">{#N/A,#N/A,FALSE,"schA"}</definedName>
    <definedName name="jjjj">{#N/A,#N/A,FALSE,"schA"}</definedName>
    <definedName name="jjjjmm">{#N/A,#N/A,FALSE,"schA"}</definedName>
    <definedName name="jjnn">{#N/A,#N/A,FALSE,"Expenditures";#N/A,#N/A,FALSE,"Property Placed In-Service";#N/A,#N/A,FALSE,"CWIP Balances"}</definedName>
    <definedName name="jkkk">{#N/A,#N/A,FALSE,"schA"}</definedName>
    <definedName name="John">{#N/A,#N/A,FALSE,"Monthly SAIFI";#N/A,#N/A,FALSE,"Yearly SAIFI";#N/A,#N/A,FALSE,"Monthly CAIDI";#N/A,#N/A,FALSE,"Yearly CAIDI";#N/A,#N/A,FALSE,"Monthly SAIDI";#N/A,#N/A,FALSE,"Yearly SAIDI";#N/A,#N/A,FALSE,"Monthly MAIFI";#N/A,#N/A,FALSE,"Yearly MAIFI";#N/A,#N/A,FALSE,"Monthly Cust &gt;=4 Int"}</definedName>
    <definedName name="JR">{"Cash - Products",#N/A,FALSE,"SUB BS Flux"}</definedName>
    <definedName name="k">{#N/A,#N/A,FALSE,"Monthly SAIFI";#N/A,#N/A,FALSE,"Yearly SAIFI";#N/A,#N/A,FALSE,"Monthly CAIDI";#N/A,#N/A,FALSE,"Yearly CAIDI";#N/A,#N/A,FALSE,"Monthly SAIDI";#N/A,#N/A,FALSE,"Yearly SAIDI";#N/A,#N/A,FALSE,"Monthly MAIFI";#N/A,#N/A,FALSE,"Yearly MAIFI";#N/A,#N/A,FALSE,"Monthly Cust &gt;=4 Int"}</definedName>
    <definedName name="K2_WBEVMODE">-1</definedName>
    <definedName name="kj">{#N/A,#N/A,FALSE,"Sheet1"}</definedName>
    <definedName name="kk">{#N/A,#N/A,FALSE,"Monthly SAIFI";#N/A,#N/A,FALSE,"Yearly SAIFI";#N/A,#N/A,FALSE,"Monthly CAIDI";#N/A,#N/A,FALSE,"Yearly CAIDI";#N/A,#N/A,FALSE,"Monthly SAIDI";#N/A,#N/A,FALSE,"Yearly SAIDI";#N/A,#N/A,FALSE,"Monthly MAIFI";#N/A,#N/A,FALSE,"Yearly MAIFI";#N/A,#N/A,FALSE,"Monthly Cust &gt;=4 Int"}</definedName>
    <definedName name="kkk">{#N/A,#N/A,FALSE,"Monthly SAIFI";#N/A,#N/A,FALSE,"Yearly SAIFI";#N/A,#N/A,FALSE,"Monthly CAIDI";#N/A,#N/A,FALSE,"Yearly CAIDI";#N/A,#N/A,FALSE,"Monthly SAIDI";#N/A,#N/A,FALSE,"Yearly SAIDI";#N/A,#N/A,FALSE,"Monthly MAIFI";#N/A,#N/A,FALSE,"Yearly MAIFI";#N/A,#N/A,FALSE,"Monthly Cust &gt;=4 Int"}</definedName>
    <definedName name="kkkk">{#N/A,#N/A,FALSE,"Expenditures";#N/A,#N/A,FALSE,"Property Placed In-Service";#N/A,#N/A,FALSE,"CWIP Balances"}</definedName>
    <definedName name="kkmn">{#N/A,#N/A,FALSE,"schA"}</definedName>
    <definedName name="klio">{"'Metretek HTML'!$A$7:$W$42"}</definedName>
    <definedName name="kmjn">{#N/A,#N/A,FALSE,"Expenditures";#N/A,#N/A,FALSE,"Property Placed In-Service";#N/A,#N/A,FALSE,"Removals";#N/A,#N/A,FALSE,"Retirements";#N/A,#N/A,FALSE,"CWIP Balances";#N/A,#N/A,FALSE,"CWIP_Expend_Ratios";#N/A,#N/A,FALSE,"CWIP_Yr_End"}</definedName>
    <definedName name="ListOffset">1</definedName>
    <definedName name="LK">{"'Metretek HTML'!$A$7:$W$42"}</definedName>
    <definedName name="lkj">{#N/A,#N/A,FALSE,"schA"}</definedName>
    <definedName name="llc.Info">{#N/A,#N/A,FALSE,"Income";#N/A,#N/A,FALSE,"Cost of Goods Sold";#N/A,#N/A,FALSE,"Other Costs";#N/A,#N/A,FALSE,"Other Income";#N/A,#N/A,FALSE,"Taxes";#N/A,#N/A,FALSE,"Other Deductions";#N/A,#N/A,FALSE,"Compensation of Officers"}</definedName>
    <definedName name="loilpuioopy">{#N/A,#N/A,FALSE,"Monthly SAIFI";#N/A,#N/A,FALSE,"Yearly SAIFI";#N/A,#N/A,FALSE,"Monthly CAIDI";#N/A,#N/A,FALSE,"Yearly CAIDI";#N/A,#N/A,FALSE,"Monthly SAIDI";#N/A,#N/A,FALSE,"Yearly SAIDI";#N/A,#N/A,FALSE,"Monthly MAIFI";#N/A,#N/A,FALSE,"Yearly MAIFI";#N/A,#N/A,FALSE,"Monthly Cust &gt;=4 Int"}</definedName>
    <definedName name="loknmn">{"summary",#N/A,TRUE,"Coal Inventory Summary";"view 1",#N/A,TRUE,"Coal Inv. By Station";"view 2",#N/A,TRUE,"Coal inv by sta 2";"view 3",#N/A,TRUE,"Coal inv by sta 3";"oil",#N/A,TRUE,"Oil Purchases"}</definedName>
    <definedName name="lsdfj">{#N/A,#N/A,FALSE,"Monthly SAIFI";#N/A,#N/A,FALSE,"Yearly SAIFI";#N/A,#N/A,FALSE,"Monthly CAIDI";#N/A,#N/A,FALSE,"Yearly CAIDI";#N/A,#N/A,FALSE,"Monthly SAIDI";#N/A,#N/A,FALSE,"Yearly SAIDI";#N/A,#N/A,FALSE,"Monthly MAIFI";#N/A,#N/A,FALSE,"Yearly MAIFI";#N/A,#N/A,FALSE,"Monthly Cust &gt;=4 Int"}</definedName>
    <definedName name="lsdjf">{#N/A,#N/A,FALSE,"Monthly SAIFI";#N/A,#N/A,FALSE,"Yearly SAIFI";#N/A,#N/A,FALSE,"Monthly CAIDI";#N/A,#N/A,FALSE,"Yearly CAIDI";#N/A,#N/A,FALSE,"Monthly SAIDI";#N/A,#N/A,FALSE,"Yearly SAIDI";#N/A,#N/A,FALSE,"Monthly MAIFI";#N/A,#N/A,FALSE,"Yearly MAIFI";#N/A,#N/A,FALSE,"Monthly Cust &gt;=4 Int"}</definedName>
    <definedName name="lsdjfl">{#N/A,#N/A,FALSE,"Monthly SAIFI";#N/A,#N/A,FALSE,"Yearly SAIFI";#N/A,#N/A,FALSE,"Monthly CAIDI";#N/A,#N/A,FALSE,"Yearly CAIDI";#N/A,#N/A,FALSE,"Monthly SAIDI";#N/A,#N/A,FALSE,"Yearly SAIDI";#N/A,#N/A,FALSE,"Monthly MAIFI";#N/A,#N/A,FALSE,"Yearly MAIFI";#N/A,#N/A,FALSE,"Monthly Cust &gt;=4 Int"}</definedName>
    <definedName name="lsdjfls">{#N/A,#N/A,FALSE,"Monthly SAIFI";#N/A,#N/A,FALSE,"Yearly SAIFI";#N/A,#N/A,FALSE,"Monthly CAIDI";#N/A,#N/A,FALSE,"Yearly CAIDI";#N/A,#N/A,FALSE,"Monthly SAIDI";#N/A,#N/A,FALSE,"Yearly SAIDI";#N/A,#N/A,FALSE,"Monthly MAIFI";#N/A,#N/A,FALSE,"Yearly MAIFI";#N/A,#N/A,FALSE,"Monthly Cust &gt;=4 Int"}</definedName>
    <definedName name="lsdjfsdl">{#N/A,#N/A,FALSE,"Monthly SAIFI";#N/A,#N/A,FALSE,"Yearly SAIFI";#N/A,#N/A,FALSE,"Monthly CAIDI";#N/A,#N/A,FALSE,"Yearly CAIDI";#N/A,#N/A,FALSE,"Monthly SAIDI";#N/A,#N/A,FALSE,"Yearly SAIDI";#N/A,#N/A,FALSE,"Monthly MAIFI";#N/A,#N/A,FALSE,"Yearly MAIFI";#N/A,#N/A,FALSE,"Monthly Cust &gt;=4 Int"}</definedName>
    <definedName name="lsdjfsl">{#N/A,#N/A,FALSE,"Monthly SAIFI";#N/A,#N/A,FALSE,"Yearly SAIFI";#N/A,#N/A,FALSE,"Monthly CAIDI";#N/A,#N/A,FALSE,"Yearly CAIDI";#N/A,#N/A,FALSE,"Monthly SAIDI";#N/A,#N/A,FALSE,"Yearly SAIDI";#N/A,#N/A,FALSE,"Monthly MAIFI";#N/A,#N/A,FALSE,"Yearly MAIFI";#N/A,#N/A,FALSE,"Monthly Cust &gt;=4 Int"}</definedName>
    <definedName name="lsjfls">{#N/A,#N/A,FALSE,"Monthly SAIFI";#N/A,#N/A,FALSE,"Yearly SAIFI";#N/A,#N/A,FALSE,"Monthly CAIDI";#N/A,#N/A,FALSE,"Yearly CAIDI";#N/A,#N/A,FALSE,"Monthly SAIDI";#N/A,#N/A,FALSE,"Yearly SAIDI";#N/A,#N/A,FALSE,"Monthly MAIFI";#N/A,#N/A,FALSE,"Yearly MAIFI";#N/A,#N/A,FALSE,"Monthly Cust &gt;=4 Int"}</definedName>
    <definedName name="Macro1">#N/A</definedName>
    <definedName name="manarall">[0]!manar1,[0]!manar2,[0]!manar3,[0]!manaA12,[0]!manaB12,[0]!manaC12,[0]!manaD12,[0]!manaE12,[0]!manF1</definedName>
    <definedName name="Miller">{#N/A,#N/A,FALSE,"Expenditures";#N/A,#N/A,FALSE,"Property Placed In-Service";#N/A,#N/A,FALSE,"CWIP Balances"}</definedName>
    <definedName name="Miller_1">{#N/A,#N/A,FALSE,"Expenditures";#N/A,#N/A,FALSE,"Property Placed In-Service";#N/A,#N/A,FALSE,"CWIP Balances"}</definedName>
    <definedName name="Miller_1_1">{#N/A,#N/A,FALSE,"Expenditures";#N/A,#N/A,FALSE,"Property Placed In-Service";#N/A,#N/A,FALSE,"CWIP Balances"}</definedName>
    <definedName name="Miller_2">{#N/A,#N/A,FALSE,"Expenditures";#N/A,#N/A,FALSE,"Property Placed In-Service";#N/A,#N/A,FALSE,"CWIP Balances"}</definedName>
    <definedName name="mm">{#N/A,#N/A,FALSE,"Expenditures";#N/A,#N/A,FALSE,"Property Placed In-Service";#N/A,#N/A,FALSE,"Removals";#N/A,#N/A,FALSE,"Retirements";#N/A,#N/A,FALSE,"CWIP Balances";#N/A,#N/A,FALSE,"CWIP_Expend_Ratios";#N/A,#N/A,FALSE,"CWIP_Yr_End"}</definedName>
    <definedName name="mm_1">{#N/A,#N/A,FALSE,"Expenditures";#N/A,#N/A,FALSE,"Property Placed In-Service";#N/A,#N/A,FALSE,"Removals";#N/A,#N/A,FALSE,"Retirements";#N/A,#N/A,FALSE,"CWIP Balances";#N/A,#N/A,FALSE,"CWIP_Expend_Ratios";#N/A,#N/A,FALSE,"CWIP_Yr_End"}</definedName>
    <definedName name="mm_1_1">{#N/A,#N/A,FALSE,"Expenditures";#N/A,#N/A,FALSE,"Property Placed In-Service";#N/A,#N/A,FALSE,"Removals";#N/A,#N/A,FALSE,"Retirements";#N/A,#N/A,FALSE,"CWIP Balances";#N/A,#N/A,FALSE,"CWIP_Expend_Ratios";#N/A,#N/A,FALSE,"CWIP_Yr_End"}</definedName>
    <definedName name="mm_2">{#N/A,#N/A,FALSE,"Expenditures";#N/A,#N/A,FALSE,"Property Placed In-Service";#N/A,#N/A,FALSE,"Removals";#N/A,#N/A,FALSE,"Retirements";#N/A,#N/A,FALSE,"CWIP Balances";#N/A,#N/A,FALSE,"CWIP_Expend_Ratios";#N/A,#N/A,FALSE,"CWIP_Yr_End"}</definedName>
    <definedName name="mmkkjk">{#N/A,#N/A,FALSE,"Expenditures";#N/A,#N/A,FALSE,"Property Placed In-Service";#N/A,#N/A,FALSE,"CWIP Balances"}</definedName>
    <definedName name="mmmm">{#N/A,#N/A,FALSE,"Monthly SAIFI";#N/A,#N/A,FALSE,"Yearly SAIFI";#N/A,#N/A,FALSE,"Monthly CAIDI";#N/A,#N/A,FALSE,"Yearly CAIDI";#N/A,#N/A,FALSE,"Monthly SAIDI";#N/A,#N/A,FALSE,"Yearly SAIDI";#N/A,#N/A,FALSE,"Monthly MAIFI";#N/A,#N/A,FALSE,"Yearly MAIFI";#N/A,#N/A,FALSE,"Monthly Cust &gt;=4 Int"}</definedName>
    <definedName name="N">'[9]VERO Notes'!$B$25</definedName>
    <definedName name="new">{#N/A,#N/A,FALSE,"O&amp;M by processes";#N/A,#N/A,FALSE,"Elec Act vs Bud";#N/A,#N/A,FALSE,"G&amp;A";#N/A,#N/A,FALSE,"BGS";#N/A,#N/A,FALSE,"Res Cost"}</definedName>
    <definedName name="nhb">{#N/A,#N/A,FALSE,"Expenditures";#N/A,#N/A,FALSE,"Property Placed In-Service";#N/A,#N/A,FALSE,"Removals";#N/A,#N/A,FALSE,"Retirements";#N/A,#N/A,FALSE,"CWIP Balances";#N/A,#N/A,FALSE,"CWIP_Expend_Ratios";#N/A,#N/A,FALSE,"CWIP_Yr_End"}</definedName>
    <definedName name="nmmm">{#N/A,#N/A,FALSE,"Expenditures";#N/A,#N/A,FALSE,"Property Placed In-Service";#N/A,#N/A,FALSE,"Removals";#N/A,#N/A,FALSE,"Retirements";#N/A,#N/A,FALSE,"CWIP Balances";#N/A,#N/A,FALSE,"CWIP_Expend_Ratios";#N/A,#N/A,FALSE,"CWIP_Yr_End"}</definedName>
    <definedName name="nn">38343.6211805556</definedName>
    <definedName name="nnbb">{#N/A,#N/A,FALSE,"Sheet1"}</definedName>
    <definedName name="nnbnn">{#N/A,#N/A,FALSE,"schA"}</definedName>
    <definedName name="nnj">{#N/A,#N/A,FALSE,"schA"}</definedName>
    <definedName name="nnnmbvvb">{#N/A,#N/A,FALSE,"schA"}</definedName>
    <definedName name="nnnmm">{#N/A,#N/A,TRUE,"TOTALS";#N/A,#N/A,TRUE,"BULK POWER";#N/A,#N/A,TRUE,"SUSQUEHANNA REGION";#N/A,#N/A,TRUE,"NE REGION - SCRANTON AREA";#N/A,#N/A,TRUE,"NE REGION - HONESDALE AREA";#N/A,#N/A,TRUE,"NE REGION - HAZ_WB AREA";#N/A,#N/A,TRUE,"LEHIGH REGION";#N/A,#N/A,TRUE,"HARRISBURG REGION";#N/A,#N/A,TRUE,"LANCASTER REGION";#N/A,#N/A,TRUE,"REGIONAL POOL ITEMS";#N/A,#N/A,TRUE,"AREA POOLS ITEMS";#N/A,#N/A,TRUE,"AREA SUPPLY BLANKET ITEMS";#N/A,#N/A,TRUE,"SCADA BUDGET ITEMS"}</definedName>
    <definedName name="NvsASD">"V2024-03-31"</definedName>
    <definedName name="NvsASD_1">"V2009-12-31"</definedName>
    <definedName name="NvsASD_2">"V2012-02-29"</definedName>
    <definedName name="NvsASD_3">"V2011-03-31"</definedName>
    <definedName name="NvsASD_3_1">"V2010-12-31"</definedName>
    <definedName name="NvsASD_3_1_1">"V2011-03-31"</definedName>
    <definedName name="NvsASD_3_1_1_1">"V2010-12-31"</definedName>
    <definedName name="NvsASD_4">"V2011-03-31"</definedName>
    <definedName name="NvsASD_5">"V2009-08-31"</definedName>
    <definedName name="NvsAutoDrillOk">"VN"</definedName>
    <definedName name="NvsElapsedTime">0.00204861110978527</definedName>
    <definedName name="NvsElapsedTime_1">0.000115740738692693</definedName>
    <definedName name="NvsElapsedTime_2">0.00070601851621177</definedName>
    <definedName name="NvsElapsedTime_3">0.000937500000873115</definedName>
    <definedName name="NvsElapsedTime_3_1">0.000613425923802424</definedName>
    <definedName name="NvsElapsedTime_3_1_1">0.000937500000873115</definedName>
    <definedName name="NvsElapsedTime_3_1_1_1">0.000613425923802424</definedName>
    <definedName name="NvsElapsedTime_4">0.000937500000873115</definedName>
    <definedName name="NvsElapsedTime_5">0.0000347222230629995</definedName>
    <definedName name="NvsEndTime">45404.6596064815</definedName>
    <definedName name="NvsEndTime_1">40192.024212963</definedName>
    <definedName name="NvsEndTime_2">40975.1103935185</definedName>
    <definedName name="NvsEndTime_3">40656.0630324074</definedName>
    <definedName name="NvsEndTime_3_1">40374.0331597222</definedName>
    <definedName name="NvsEndTime_3_1_1">40656.0630324074</definedName>
    <definedName name="NvsEndTime_3_1_1_1">40374.0331597222</definedName>
    <definedName name="NvsEndTime_4">40656.0630324074</definedName>
    <definedName name="NvsEndTime_5">41067.0619675926</definedName>
    <definedName name="NvsEndTime1">40579.062199074</definedName>
    <definedName name="NvsInstanceHook">"NG_Delete_Cols"</definedName>
    <definedName name="NvsInstLang">"VENG"</definedName>
    <definedName name="NvsInstSpec">"%"</definedName>
    <definedName name="NvsInstSpec_1">"%"</definedName>
    <definedName name="NvsInstSpec_3">"%,FBUSINESS_UNIT,V00005"</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"%,X,RZT.ACCOUNT.,CNF.."</definedName>
    <definedName name="NvsPanelBusUnit">"V"</definedName>
    <definedName name="NvsPanelEffdt">"V2000-03-31"</definedName>
    <definedName name="NvsPanelSetid">"VSHARE"</definedName>
    <definedName name="NvsReqBU">"V10000"</definedName>
    <definedName name="NvsReqBUOnly">"VN"</definedName>
    <definedName name="NvsStyleNme">"NoFormat.xls"</definedName>
    <definedName name="NvsTransLed">"VN"</definedName>
    <definedName name="NvsTreeASD">"V2024-03-31"</definedName>
    <definedName name="NvsTreeASD_2">"V2012-02-29"</definedName>
    <definedName name="NvsTreeASD_3">"V2011-03-31"</definedName>
    <definedName name="NvsTreeASD_3_1">"V2010-12-31"</definedName>
    <definedName name="NvsTreeASD_3_1_1">"V2011-03-31"</definedName>
    <definedName name="NvsTreeASD_3_1_1_1">"V2010-12-31"</definedName>
    <definedName name="NvsTreeASD_4">"V2011-03-31"</definedName>
    <definedName name="NvsTreeASD_5">"V2009-08-31"</definedName>
    <definedName name="NvsTreeASD1">"V2007-03-31"</definedName>
    <definedName name="NvsValTbl.ACCOUNT">"GL_ACCOUNT_TBL"</definedName>
    <definedName name="NvsValTbl.AFFILIATE">"AFFILIATE_VW"</definedName>
    <definedName name="NvsValTbl.AFFILIATE_1">"BUS_UNIT_TBL_FS"</definedName>
    <definedName name="NvsValTbl.AFFILIATE_2">"BUS_UNIT_TBL_GL"</definedName>
    <definedName name="NvsValTbl.AFFILIATE_2_1">"AFFILIATE_VW"</definedName>
    <definedName name="NvsValTbl.AFFILIATE_2_1_1">"BUS_UNIT_TBL_GL"</definedName>
    <definedName name="NvsValTbl.AFFILIATE_2_1_1_1">"AFFILIATE_VW"</definedName>
    <definedName name="NvsValTbl.AFFILIATE_3">"BUS_UNIT_TBL_GL"</definedName>
    <definedName name="NvsValTbl.AFFILIATE_INTRA1">"AFFINTRA1_VW"</definedName>
    <definedName name="NvsValTbl.BUSINESS_UNIT">"BUS_UNIT_TBL_FS"</definedName>
    <definedName name="NvsValTbl.CHARTFIELD1">"CHARTFIELD1_TBL"</definedName>
    <definedName name="NvsValTbl.PPL_CONS_RES_CTR">"PPL_CRC_ALL_VW"</definedName>
    <definedName name="NvsValTbl.PPL_CUST_SEGMENT">"GL_ACCOUNT_TBL"</definedName>
    <definedName name="NvsValTbl.PPL_FACILITY">"PPL_FAC_BUGL_VW"</definedName>
    <definedName name="NvsValTbl.PRODUCT">"PROD_ALL_VW"</definedName>
    <definedName name="NvsValTbl.PROJECT_ID">"GL_ACCOUNT_TBL"</definedName>
    <definedName name="NvsValTbl.SCENARIO">"BD_SCENARIO_TBL"</definedName>
    <definedName name="NvsValTbl.STATISTICS_CODE">"STAT_TBL"</definedName>
    <definedName name="NvsValTbl.U_GL_RES_GROUP">"U_SUM_LEDGER"</definedName>
    <definedName name="NvsValTbl.U_GL_RESOURCE">"U_GLRESOURCE_VW"</definedName>
    <definedName name="NvsValTbl.U_PROCESS">"U_PROCESS_AL_VW"</definedName>
    <definedName name="o">{"Cash - Products",#N/A,FALSE,"SUB BS Flux"}</definedName>
    <definedName name="oiuu">{#N/A,#N/A,FALSE,"schA"}</definedName>
    <definedName name="old">{#N/A,#N/A,FALSE,"Income";#N/A,#N/A,FALSE,"Cost of Goods Sold";#N/A,#N/A,FALSE,"Other Costs";#N/A,#N/A,FALSE,"Other Income";#N/A,#N/A,FALSE,"Taxes";#N/A,#N/A,FALSE,"Other Deductions";#N/A,#N/A,FALSE,"Compensation of Officers"}</definedName>
    <definedName name="ooii">[0]!endro_ed1,[0]!endroed2,[0]!endroed3,[0]!endroedmonyr</definedName>
    <definedName name="ppl">40469.4919791667</definedName>
    <definedName name="_xlnm.Print_Area" localSheetId="1">'Pg2 Gas HH'!$A$1:$J$50</definedName>
    <definedName name="_xlnm.Print_Area" localSheetId="3">'Pg3 Summary'!$A$1:$J$57</definedName>
    <definedName name="_xlnm.Print_Area" localSheetId="4">'Pg4 Dist'!$A$1:$N$54</definedName>
    <definedName name="_xlnm.Print_Area" localSheetId="5">'Pg5 Gas'!$A$1:$N$54</definedName>
    <definedName name="_xlnm.Print_Area" localSheetId="6">Trans!$A$1:$N$54</definedName>
    <definedName name="_xlnm.Print_Area" localSheetId="2">'Trans HH'!$A$1:$J$54</definedName>
    <definedName name="_xlnm.Print_Area">#REF!</definedName>
    <definedName name="Print_Area_Reset" localSheetId="0">OFFSET(Full_Print,0,0,Last_Row)</definedName>
    <definedName name="Print_Area_Reset" localSheetId="2">OFFSET(Full_Print,0,0,Last_Row)</definedName>
    <definedName name="Print_Area_Reset">OFFSET(Full_Print,0,0,Last_Row)</definedName>
    <definedName name="_xlnm.Print_Titles" localSheetId="4">'Pg4 Dist'!$A:$B</definedName>
    <definedName name="_xlnm.Print_Titles" localSheetId="5">'Pg5 Gas'!$A:$B</definedName>
    <definedName name="_xlnm.Print_Titles" localSheetId="6">Trans!$A:$B</definedName>
    <definedName name="_xlnm.Print_Titles">#N/A</definedName>
    <definedName name="ProjectName">{"Client Name or Project Name"}</definedName>
    <definedName name="qaazs">{#N/A,#N/A,FALSE,"Expenditures";#N/A,#N/A,FALSE,"Property Placed In-Service";#N/A,#N/A,FALSE,"CWIP Balances"}</definedName>
    <definedName name="qqq">{#N/A,#N/A,FALSE,"schA"}</definedName>
    <definedName name="qqq_1">{#N/A,#N/A,FALSE,"schA"}</definedName>
    <definedName name="qqq_1_1">{#N/A,#N/A,FALSE,"schA"}</definedName>
    <definedName name="qqq_2">{#N/A,#N/A,FALSE,"schA"}</definedName>
    <definedName name="qqqwwe">{#N/A,#N/A,FALSE,"Expenditures";#N/A,#N/A,FALSE,"Property Placed In-Service";#N/A,#N/A,FALSE,"CWIP Balances"}</definedName>
    <definedName name="QuarterEndDateString">"30 June 2001"</definedName>
    <definedName name="qw">{"'Metretek HTML'!$A$7:$W$42"}</definedName>
    <definedName name="RBAL">#N/A</definedName>
    <definedName name="RBREV">#N/A</definedName>
    <definedName name="RBREV1">#N/A</definedName>
    <definedName name="reawreqw">{#N/A,#N/A,FALSE,"Monthly SAIFI";#N/A,#N/A,FALSE,"Yearly SAIFI";#N/A,#N/A,FALSE,"Monthly CAIDI";#N/A,#N/A,FALSE,"Yearly CAIDI";#N/A,#N/A,FALSE,"Monthly SAIDI";#N/A,#N/A,FALSE,"Yearly SAIDI";#N/A,#N/A,FALSE,"Monthly MAIFI";#N/A,#N/A,FALSE,"Yearly MAIFI";#N/A,#N/A,FALSE,"Monthly Cust &gt;=4 Int"}</definedName>
    <definedName name="reg_CoE">'[5]Project Inputs'!$D$17</definedName>
    <definedName name="reg_int_rate">'[5]Project Inputs'!$D$16</definedName>
    <definedName name="rff">{#N/A,#N/A,FALSE,"Aging Summary";#N/A,#N/A,FALSE,"Ratio Analysis";#N/A,#N/A,FALSE,"Test 120 Day Accts";#N/A,#N/A,FALSE,"Tickmarks"}</definedName>
    <definedName name="rgfffff">{#N/A,#N/A,FALSE,"schA"}</definedName>
    <definedName name="rr">{#N/A,#N/A,FALSE,"Month";#N/A,#N/A,FALSE,"Period";#N/A,#N/A,FALSE,"12 Month";#N/A,#N/A,FALSE,"Quarter"}</definedName>
    <definedName name="rrrr">{#N/A,#N/A,FALSE,"O&amp;M by processes";#N/A,#N/A,FALSE,"Elec Act vs Bud";#N/A,#N/A,FALSE,"G&amp;A";#N/A,#N/A,FALSE,"BGS";#N/A,#N/A,FALSE,"Res Cost"}</definedName>
    <definedName name="SAPBEXhrIndnt">"Wide"</definedName>
    <definedName name="SAPBEXrevision">18</definedName>
    <definedName name="SAPBEXsysID">"BWP"</definedName>
    <definedName name="SAPBEXwbID">"3PHPFV8FO7PRQRDHFGKHVVOKV"</definedName>
    <definedName name="SAPsysID">"708C5W7SBKP804JT78WJ0JNKI"</definedName>
    <definedName name="SAPwbID">"ARS"</definedName>
    <definedName name="saSAsa">{#N/A,#N/A,FALSE,"Monthly SAIFI";#N/A,#N/A,FALSE,"Yearly SAIFI";#N/A,#N/A,FALSE,"Monthly CAIDI";#N/A,#N/A,FALSE,"Yearly CAIDI";#N/A,#N/A,FALSE,"Monthly SAIDI";#N/A,#N/A,FALSE,"Yearly SAIDI";#N/A,#N/A,FALSE,"Monthly MAIFI";#N/A,#N/A,FALSE,"Yearly MAIFI";#N/A,#N/A,FALSE,"Monthly Cust &gt;=4 Int"}</definedName>
    <definedName name="sdf">{#N/A,#N/A,FALSE,"Monthly SAIFI";#N/A,#N/A,FALSE,"Yearly SAIFI";#N/A,#N/A,FALSE,"Monthly CAIDI";#N/A,#N/A,FALSE,"Yearly CAIDI";#N/A,#N/A,FALSE,"Monthly SAIDI";#N/A,#N/A,FALSE,"Yearly SAIDI";#N/A,#N/A,FALSE,"Monthly MAIFI";#N/A,#N/A,FALSE,"Yearly MAIFI";#N/A,#N/A,FALSE,"Monthly Cust &gt;=4 Int"}</definedName>
    <definedName name="sdfaadfasdfasdaasdfsdf">{#N/A,#N/A,FALSE,"Monthly SAIFI";#N/A,#N/A,FALSE,"Yearly SAIFI";#N/A,#N/A,FALSE,"Monthly CAIDI";#N/A,#N/A,FALSE,"Yearly CAIDI";#N/A,#N/A,FALSE,"Monthly SAIDI";#N/A,#N/A,FALSE,"Yearly SAIDI";#N/A,#N/A,FALSE,"Monthly MAIFI";#N/A,#N/A,FALSE,"Yearly MAIFI";#N/A,#N/A,FALSE,"Monthly Cust &gt;=4 Int"}</definedName>
    <definedName name="sdfasdfasdfasdfasdfsdf">{#N/A,#N/A,FALSE,"Monthly SAIFI";#N/A,#N/A,FALSE,"Yearly SAIFI";#N/A,#N/A,FALSE,"Monthly CAIDI";#N/A,#N/A,FALSE,"Yearly CAIDI";#N/A,#N/A,FALSE,"Monthly SAIDI";#N/A,#N/A,FALSE,"Yearly SAIDI";#N/A,#N/A,FALSE,"Monthly MAIFI";#N/A,#N/A,FALSE,"Yearly MAIFI";#N/A,#N/A,FALSE,"Monthly Cust &gt;=4 Int"}</definedName>
    <definedName name="sdfds">{#N/A,#N/A,FALSE,"Monthly SAIFI";#N/A,#N/A,FALSE,"Yearly SAIFI";#N/A,#N/A,FALSE,"Monthly CAIDI";#N/A,#N/A,FALSE,"Yearly CAIDI";#N/A,#N/A,FALSE,"Monthly SAIDI";#N/A,#N/A,FALSE,"Yearly SAIDI";#N/A,#N/A,FALSE,"Monthly MAIFI";#N/A,#N/A,FALSE,"Yearly MAIFI";#N/A,#N/A,FALSE,"Monthly Cust &gt;=4 Int"}</definedName>
    <definedName name="sdfsdf">{#N/A,#N/A,FALSE,"schA"}</definedName>
    <definedName name="sdfsdffsdfasfsdfsfasfsdfsfsdf">{#N/A,#N/A,FALSE,"Monthly SAIFI";#N/A,#N/A,FALSE,"Yearly SAIFI";#N/A,#N/A,FALSE,"Monthly CAIDI";#N/A,#N/A,FALSE,"Yearly CAIDI";#N/A,#N/A,FALSE,"Monthly SAIDI";#N/A,#N/A,FALSE,"Yearly SAIDI";#N/A,#N/A,FALSE,"Monthly MAIFI";#N/A,#N/A,FALSE,"Yearly MAIFI";#N/A,#N/A,FALSE,"Monthly Cust &gt;=4 Int"}</definedName>
    <definedName name="sdfsdfsfsa">{#N/A,#N/A,FALSE,"Monthly SAIFI";#N/A,#N/A,FALSE,"Yearly SAIFI";#N/A,#N/A,FALSE,"Monthly CAIDI";#N/A,#N/A,FALSE,"Yearly CAIDI";#N/A,#N/A,FALSE,"Monthly SAIDI";#N/A,#N/A,FALSE,"Yearly SAIDI";#N/A,#N/A,FALSE,"Monthly MAIFI";#N/A,#N/A,FALSE,"Yearly MAIFI";#N/A,#N/A,FALSE,"Monthly Cust &gt;=4 Int"}</definedName>
    <definedName name="sdfvc">[0]!endro_ed1,[0]!endroed2,[0]!endroed3,[0]!endroedmonyr</definedName>
    <definedName name="sdfvvvv">{#N/A,#N/A,FALSE,"Expenditures";#N/A,#N/A,FALSE,"Property Placed In-Service";#N/A,#N/A,FALSE,"CWIP Balances"}</definedName>
    <definedName name="sencount">1</definedName>
    <definedName name="sffsfa">{#N/A,#N/A,FALSE,"Monthly SAIFI";#N/A,#N/A,FALSE,"Yearly SAIFI";#N/A,#N/A,FALSE,"Monthly CAIDI";#N/A,#N/A,FALSE,"Yearly CAIDI";#N/A,#N/A,FALSE,"Monthly SAIDI";#N/A,#N/A,FALSE,"Yearly SAIDI";#N/A,#N/A,FALSE,"Monthly MAIFI";#N/A,#N/A,FALSE,"Yearly MAIFI";#N/A,#N/A,FALSE,"Monthly Cust &gt;=4 Int"}</definedName>
    <definedName name="SFSFD">{#N/A,#N/A,FALSE,"Monthly SAIFI";#N/A,#N/A,FALSE,"Yearly SAIFI";#N/A,#N/A,FALSE,"Monthly CAIDI";#N/A,#N/A,FALSE,"Yearly CAIDI";#N/A,#N/A,FALSE,"Monthly SAIDI";#N/A,#N/A,FALSE,"Yearly SAIDI";#N/A,#N/A,FALSE,"Monthly MAIFI";#N/A,#N/A,FALSE,"Yearly MAIFI";#N/A,#N/A,FALSE,"Monthly Cust &gt;=4 Int"}</definedName>
    <definedName name="Sheet1">{#N/A,#N/A,FALSE,"Monthly SAIFI";#N/A,#N/A,FALSE,"Yearly SAIFI";#N/A,#N/A,FALSE,"Monthly CAIDI";#N/A,#N/A,FALSE,"Yearly CAIDI";#N/A,#N/A,FALSE,"Monthly SAIDI";#N/A,#N/A,FALSE,"Yearly SAIDI";#N/A,#N/A,FALSE,"Monthly MAIFI";#N/A,#N/A,FALSE,"Yearly MAIFI";#N/A,#N/A,FALSE,"Monthly Cust &gt;=4 Int"}</definedName>
    <definedName name="shit">{"'O&amp;M 2000'!$A$1:$T$24"}</definedName>
    <definedName name="shiva">{#N/A,#N/A,FALSE,"O&amp;M by processes";#N/A,#N/A,FALSE,"Elec Act vs Bud";#N/A,#N/A,FALSE,"G&amp;A";#N/A,#N/A,FALSE,"BGS";#N/A,#N/A,FALSE,"Res Cost"}</definedName>
    <definedName name="slldk">{#N/A,#N/A,FALSE,"Monthly SAIFI";#N/A,#N/A,FALSE,"Yearly SAIFI";#N/A,#N/A,FALSE,"Monthly CAIDI";#N/A,#N/A,FALSE,"Yearly CAIDI";#N/A,#N/A,FALSE,"Monthly SAIDI";#N/A,#N/A,FALSE,"Yearly SAIDI";#N/A,#N/A,FALSE,"Monthly MAIFI";#N/A,#N/A,FALSE,"Yearly MAIFI";#N/A,#N/A,FALSE,"Monthly Cust &gt;=4 Int"}</definedName>
    <definedName name="solver_adj" hidden="1">#REF!</definedName>
    <definedName name="solver_cvg" hidden="1">0.001</definedName>
    <definedName name="solver_drv" hidden="1">1</definedName>
    <definedName name="solver_est" hidden="1">1</definedName>
    <definedName name="solver_itr" hidden="1">100</definedName>
    <definedName name="solver_lin" hidden="1">0</definedName>
    <definedName name="solver_neg" hidden="1">2</definedName>
    <definedName name="solver_num" hidden="1">0</definedName>
    <definedName name="solver_nwt" hidden="1">1</definedName>
    <definedName name="solver_opt" hidden="1">#REF!</definedName>
    <definedName name="solver_pre" hidden="1">0.000001</definedName>
    <definedName name="solver_scl" hidden="1">2</definedName>
    <definedName name="solver_sho" hidden="1">2</definedName>
    <definedName name="solver_tim" hidden="1">100</definedName>
    <definedName name="solver_tol" hidden="1">0.05</definedName>
    <definedName name="solver_typ" hidden="1">1</definedName>
    <definedName name="solver_val" hidden="1">0</definedName>
    <definedName name="ssssssssss">{"'Metretek HTML'!$A$7:$W$42"}</definedName>
    <definedName name="statsrevised">{#N/A,#N/A,FALSE,"O&amp;M by processes";#N/A,#N/A,FALSE,"Elec Act vs Bud";#N/A,#N/A,FALSE,"G&amp;A";#N/A,#N/A,FALSE,"BGS";#N/A,#N/A,FALSE,"Res Cost"}</definedName>
    <definedName name="Summary">{#N/A,#N/A,FALSE,"Sheet1"}</definedName>
    <definedName name="support">{#N/A,#N/A,FALSE,"O&amp;M by processes";#N/A,#N/A,FALSE,"Elec Act vs Bud";#N/A,#N/A,FALSE,"G&amp;A";#N/A,#N/A,FALSE,"BGS";#N/A,#N/A,FALSE,"Res Cost"}</definedName>
    <definedName name="supporti">{#N/A,#N/A,FALSE,"O&amp;M by processes";#N/A,#N/A,FALSE,"Elec Act vs Bud";#N/A,#N/A,FALSE,"G&amp;A";#N/A,#N/A,FALSE,"BGS";#N/A,#N/A,FALSE,"Res Cost"}</definedName>
    <definedName name="swed">{#N/A,#N/A,FALSE,"Sheet1"}</definedName>
    <definedName name="TABLEDEFAULTGM">[10]CONTROLS!$A$37:$B$41</definedName>
    <definedName name="TABLENAMES">[10]CONTROLS!$A$27:$B$34</definedName>
    <definedName name="tax_base_on_inc">'[11]Input Page'!$E$10</definedName>
    <definedName name="tax_basis">'[11]Input Page'!$E$13</definedName>
    <definedName name="test">{#N/A,#N/A,FALSE,"Month";#N/A,#N/A,FALSE,"Period";#N/A,#N/A,FALSE,"12 Month";#N/A,#N/A,FALSE,"Quarter"}</definedName>
    <definedName name="TEXT">{"'Metretek HTML'!$A$7:$W$42"}</definedName>
    <definedName name="toma">{#N/A,#N/A,FALSE,"O&amp;M by processes";#N/A,#N/A,FALSE,"Elec Act vs Bud";#N/A,#N/A,FALSE,"G&amp;A";#N/A,#N/A,FALSE,"BGS";#N/A,#N/A,FALSE,"Res Cost"}</definedName>
    <definedName name="tomb">{#N/A,#N/A,FALSE,"O&amp;M by processes";#N/A,#N/A,FALSE,"Elec Act vs Bud";#N/A,#N/A,FALSE,"G&amp;A";#N/A,#N/A,FALSE,"BGS";#N/A,#N/A,FALSE,"Res Cost"}</definedName>
    <definedName name="tomc">{#N/A,#N/A,FALSE,"O&amp;M by processes";#N/A,#N/A,FALSE,"Elec Act vs Bud";#N/A,#N/A,FALSE,"G&amp;A";#N/A,#N/A,FALSE,"BGS";#N/A,#N/A,FALSE,"Res Cost"}</definedName>
    <definedName name="tomd">{#N/A,#N/A,FALSE,"O&amp;M by processes";#N/A,#N/A,FALSE,"Elec Act vs Bud";#N/A,#N/A,FALSE,"G&amp;A";#N/A,#N/A,FALSE,"BGS";#N/A,#N/A,FALSE,"Res Cost"}</definedName>
    <definedName name="tomx">{#N/A,#N/A,FALSE,"O&amp;M by processes";#N/A,#N/A,FALSE,"Elec Act vs Bud";#N/A,#N/A,FALSE,"G&amp;A";#N/A,#N/A,FALSE,"BGS";#N/A,#N/A,FALSE,"Res Cost"}</definedName>
    <definedName name="tomy">{#N/A,#N/A,FALSE,"O&amp;M by processes";#N/A,#N/A,FALSE,"Elec Act vs Bud";#N/A,#N/A,FALSE,"G&amp;A";#N/A,#N/A,FALSE,"BGS";#N/A,#N/A,FALSE,"Res Cost"}</definedName>
    <definedName name="tomz">{#N/A,#N/A,FALSE,"O&amp;M by processes";#N/A,#N/A,FALSE,"Elec Act vs Bud";#N/A,#N/A,FALSE,"G&amp;A";#N/A,#N/A,FALSE,"BGS";#N/A,#N/A,FALSE,"Res Cost"}</definedName>
    <definedName name="TP_Footer_Path">"S:\74639\03RET\(417) 2004 Cost Projection\"</definedName>
    <definedName name="TP_Footer_Path1">"S:\74639\03RET\(852) Pension Val - OOS\Contribution Allocations\"</definedName>
    <definedName name="TP_Footer_User">"Mary Lou Barrios"</definedName>
    <definedName name="TP_Footer_Version">"v3.00"</definedName>
    <definedName name="tt">[0]!endro_ed1,[0]!endroed2,[0]!endroed3,[0]!endroedmonyr</definedName>
    <definedName name="ttghh">{#N/A,#N/A,FALSE,"schA"}</definedName>
    <definedName name="tyhg">{#N/A,#N/A,FALSE,"schA"}</definedName>
    <definedName name="tyty">{#N/A,#N/A,FALSE,"Monthly SAIFI";#N/A,#N/A,FALSE,"Yearly SAIFI";#N/A,#N/A,FALSE,"Monthly CAIDI";#N/A,#N/A,FALSE,"Yearly CAIDI";#N/A,#N/A,FALSE,"Monthly SAIDI";#N/A,#N/A,FALSE,"Yearly SAIDI";#N/A,#N/A,FALSE,"Monthly MAIFI";#N/A,#N/A,FALSE,"Yearly MAIFI";#N/A,#N/A,FALSE,"Monthly Cust &gt;=4 Int"}</definedName>
    <definedName name="uhh">[0]!endro_ed1,[0]!endroed2,[0]!endroed3,[0]!endroedmonyr</definedName>
    <definedName name="uhj">{#N/A,#N/A,FALSE,"Expenditures";#N/A,#N/A,FALSE,"Property Placed In-Service";#N/A,#N/A,FALSE,"Removals";#N/A,#N/A,FALSE,"Retirements";#N/A,#N/A,FALSE,"CWIP Balances";#N/A,#N/A,FALSE,"CWIP_Expend_Ratios";#N/A,#N/A,FALSE,"CWIP_Yr_End"}</definedName>
    <definedName name="uiuhyuj">{#N/A,#N/A,FALSE,"schA"}</definedName>
    <definedName name="ukknmn">{#N/A,#N/A,FALSE,"schA"}</definedName>
    <definedName name="UNI_FILT_OFFSPEC">2</definedName>
    <definedName name="UNI_FILT_ONSPEC">1</definedName>
    <definedName name="UNI_NOTHING">0</definedName>
    <definedName name="UNI_PRES_FILTER">1</definedName>
    <definedName name="UNI_PRES_HEADINGS">16</definedName>
    <definedName name="UNI_PRES_INVERT">2</definedName>
    <definedName name="UNI_PRES_MATRIX">4</definedName>
    <definedName name="UNI_PRES_MERGED">8</definedName>
    <definedName name="UNI_PRES_OUTLIERS">32</definedName>
    <definedName name="UNI_RET_ATTRIB">64</definedName>
    <definedName name="UNI_RET_CONF">32</definedName>
    <definedName name="UNI_RET_DESC">4</definedName>
    <definedName name="UNI_RET_EQUIP">1</definedName>
    <definedName name="UNI_RET_OFFSPEC">512</definedName>
    <definedName name="UNI_RET_ONSPEC">256</definedName>
    <definedName name="UNI_RET_PROP">32</definedName>
    <definedName name="UNI_RET_PROPDESC">64</definedName>
    <definedName name="UNI_RET_SMPLPNT">4</definedName>
    <definedName name="UNI_RET_SPECMAX">2048</definedName>
    <definedName name="UNI_RET_SPECMIN">1024</definedName>
    <definedName name="UNI_RET_TAG">1</definedName>
    <definedName name="UNI_RET_TESTTIME">128</definedName>
    <definedName name="UNI_RET_TIME">8</definedName>
    <definedName name="UNI_RET_UNIT">2</definedName>
    <definedName name="UNI_RET_VALUE">16</definedName>
    <definedName name="uuii">{#N/A,#N/A,FALSE,"schA"}</definedName>
    <definedName name="uuij">[0]!endro_ed1,[0]!endroed2,[0]!endroed3,[0]!endroedmonyr</definedName>
    <definedName name="uujhh">{#N/A,#N/A,FALSE,"schA"}</definedName>
    <definedName name="uuu">{#N/A,#N/A,FALSE,"schA"}</definedName>
    <definedName name="vbbb">{#N/A,#N/A,FALSE,"Sheet1"}</definedName>
    <definedName name="vbhnm">{#N/A,#N/A,FALSE,"schA"}</definedName>
    <definedName name="vbnhh">{#N/A,#N/A,FALSE,"Expenditures";#N/A,#N/A,FALSE,"Property Placed In-Service";#N/A,#N/A,FALSE,"CWIP Balances"}</definedName>
    <definedName name="vbv">{#N/A,#N/A,FALSE,"JE051 PAGE 1 OF 3";#N/A,#N/A,FALSE,"JE051 PAGE 2 OF 3";#N/A,#N/A,FALSE,"JE051 PAGE 3 OF 3"}</definedName>
    <definedName name="vcbcvbcv">{#N/A,#N/A,FALSE,"Monthly SAIFI";#N/A,#N/A,FALSE,"Yearly SAIFI";#N/A,#N/A,FALSE,"Monthly CAIDI";#N/A,#N/A,FALSE,"Yearly CAIDI";#N/A,#N/A,FALSE,"Monthly SAIDI";#N/A,#N/A,FALSE,"Yearly SAIDI";#N/A,#N/A,FALSE,"Monthly MAIFI";#N/A,#N/A,FALSE,"Yearly MAIFI";#N/A,#N/A,FALSE,"Monthly Cust &gt;=4 Int"}</definedName>
    <definedName name="vdd">{"summary",#N/A,TRUE,"Coal Inventory Summary";"view 1",#N/A,TRUE,"Coal Inv. By Station";"view 2",#N/A,TRUE,"Coal inv by sta 2";"view 3",#N/A,TRUE,"Coal inv by sta 3";"oil",#N/A,TRUE,"Oil Purchases"}</definedName>
    <definedName name="vgb">{#N/A,#N/A,FALSE,"Expenditures";#N/A,#N/A,FALSE,"Property Placed In-Service";#N/A,#N/A,FALSE,"Removals";#N/A,#N/A,FALSE,"Retirements";#N/A,#N/A,FALSE,"CWIP Balances";#N/A,#N/A,FALSE,"CWIP_Expend_Ratios";#N/A,#N/A,FALSE,"CWIP_Yr_End"}</definedName>
    <definedName name="vv">{#N/A,#N/A,FALSE,"Monthly SAIFI";#N/A,#N/A,FALSE,"Yearly SAIFI";#N/A,#N/A,FALSE,"Monthly CAIDI";#N/A,#N/A,FALSE,"Yearly CAIDI";#N/A,#N/A,FALSE,"Monthly SAIDI";#N/A,#N/A,FALSE,"Yearly SAIDI";#N/A,#N/A,FALSE,"Monthly MAIFI";#N/A,#N/A,FALSE,"Yearly MAIFI";#N/A,#N/A,FALSE,"Monthly Cust &gt;=4 Int"}</definedName>
    <definedName name="vvbb">{"rates",#N/A,FALSE,"COSSUM"}</definedName>
    <definedName name="vvbvbv">{#N/A,#N/A,FALSE,"Aging Summary";#N/A,#N/A,FALSE,"Ratio Analysis";#N/A,#N/A,FALSE,"Test 120 Day Accts";#N/A,#N/A,FALSE,"Tickmarks"}</definedName>
    <definedName name="vvcxc">{#N/A,#N/A,FALSE,"Expenditures";#N/A,#N/A,FALSE,"Property Placed In-Service";#N/A,#N/A,FALSE,"Removals";#N/A,#N/A,FALSE,"Retirements";#N/A,#N/A,FALSE,"CWIP Balances";#N/A,#N/A,FALSE,"CWIP_Expend_Ratios";#N/A,#N/A,FALSE,"CWIP_Yr_End";#N/A,#N/A,FALSE,"Nuc_Fuel";#N/A,#N/A,FALSE,"New_Gen";#N/A,#N/A,FALSE,"New_Trans";#N/A,#N/A,FALSE,"DSM";#N/A,#N/A,FALSE,"Factors"}</definedName>
    <definedName name="vvhnbn">{#N/A,#N/A,FALSE,"schA"}</definedName>
    <definedName name="vvv">{#N/A,#N/A,FALSE,"Expenditures";#N/A,#N/A,FALSE,"Property Placed In-Service";#N/A,#N/A,FALSE,"Removals";#N/A,#N/A,FALSE,"Retirements";#N/A,#N/A,FALSE,"CWIP Balances";#N/A,#N/A,FALSE,"CWIP_Expend_Ratios";#N/A,#N/A,FALSE,"CWIP_Yr_End"}</definedName>
    <definedName name="vvvb">{#N/A,#N/A,TRUE,"TOTALS";#N/A,#N/A,TRUE,"BULK POWER";#N/A,#N/A,TRUE,"SUSQUEHANNA REGION";#N/A,#N/A,TRUE,"NE REGION - SCRANTON AREA";#N/A,#N/A,TRUE,"NE REGION - HONESDALE AREA";#N/A,#N/A,TRUE,"NE REGION - HAZ_WB AREA";#N/A,#N/A,TRUE,"LEHIGH REGION";#N/A,#N/A,TRUE,"HARRISBURG REGION";#N/A,#N/A,TRUE,"LANCASTER REGION";#N/A,#N/A,TRUE,"REGIONAL POOL ITEMS";#N/A,#N/A,TRUE,"AREA POOLS ITEMS";#N/A,#N/A,TRUE,"AREA SUPPLY BLANKET ITEMS";#N/A,#N/A,TRUE,"SCADA BUDGET ITEMS"}</definedName>
    <definedName name="vvvbb">43815.7444212963</definedName>
    <definedName name="vvvfcvvvcvcv">"V2019-11-30"</definedName>
    <definedName name="we">{"'Metretek HTML'!$A$7:$W$42"}</definedName>
    <definedName name="wer">{#N/A,#N/A,FALSE,"Monthly SAIFI";#N/A,#N/A,FALSE,"Yearly SAIFI";#N/A,#N/A,FALSE,"Monthly CAIDI";#N/A,#N/A,FALSE,"Yearly CAIDI";#N/A,#N/A,FALSE,"Monthly SAIDI";#N/A,#N/A,FALSE,"Yearly SAIDI";#N/A,#N/A,FALSE,"Monthly MAIFI";#N/A,#N/A,FALSE,"Yearly MAIFI";#N/A,#N/A,FALSE,"Monthly Cust &gt;=4 Int"}</definedName>
    <definedName name="wh">{#N/A,#N/A,FALSE,"O&amp;M by processes";#N/A,#N/A,FALSE,"Elec Act vs Bud";#N/A,#N/A,FALSE,"G&amp;A";#N/A,#N/A,FALSE,"BGS";#N/A,#N/A,FALSE,"Res Cost"}</definedName>
    <definedName name="Whatwhat">{#N/A,#N/A,FALSE,"O&amp;M by processes";#N/A,#N/A,FALSE,"Elec Act vs Bud";#N/A,#N/A,FALSE,"G&amp;A";#N/A,#N/A,FALSE,"BGS";#N/A,#N/A,FALSE,"Res Cost"}</definedName>
    <definedName name="whowho">{#N/A,#N/A,FALSE,"O&amp;M by processes";#N/A,#N/A,FALSE,"Elec Act vs Bud";#N/A,#N/A,FALSE,"G&amp;A";#N/A,#N/A,FALSE,"BGS";#N/A,#N/A,FALSE,"Res Cost"}</definedName>
    <definedName name="whwh">{#N/A,#N/A,FALSE,"O&amp;M by processes";#N/A,#N/A,FALSE,"Elec Act vs Bud";#N/A,#N/A,FALSE,"G&amp;A";#N/A,#N/A,FALSE,"BGS";#N/A,#N/A,FALSE,"Res Cost"}</definedName>
    <definedName name="why">{#N/A,#N/A,FALSE,"O&amp;M by processes";#N/A,#N/A,FALSE,"Elec Act vs Bud";#N/A,#N/A,FALSE,"G&amp;A";#N/A,#N/A,FALSE,"BGS";#N/A,#N/A,FALSE,"Res Cost"}</definedName>
    <definedName name="workpaper">{#N/A,#N/A,FALSE,"Month";#N/A,#N/A,FALSE,"Period";#N/A,#N/A,FALSE,"12 Month";#N/A,#N/A,FALSE,"Quarter"}</definedName>
    <definedName name="wrn">{#N/A,#N/A,FALSE,"O&amp;M by processes";#N/A,#N/A,FALSE,"Elec Act vs Bud";#N/A,#N/A,FALSE,"G&amp;A";#N/A,#N/A,FALSE,"BGS";#N/A,#N/A,FALSE,"Res Cost"}</definedName>
    <definedName name="wrn.3._.97._.Book.">{"print",#N/A,FALSE,"03-31-97 Book"}</definedName>
    <definedName name="wrn.5._.Year._.List.">{#N/A,#N/A,TRUE,"TOTALS";#N/A,#N/A,TRUE,"BULK POWER";#N/A,#N/A,TRUE,"SUSQUEHANNA REGION";#N/A,#N/A,TRUE,"NE REGION - SCRANTON AREA";#N/A,#N/A,TRUE,"NE REGION - HONESDALE AREA";#N/A,#N/A,TRUE,"NE REGION - HAZ_WB AREA";#N/A,#N/A,TRUE,"LEHIGH REGION";#N/A,#N/A,TRUE,"HARRISBURG REGION";#N/A,#N/A,TRUE,"LANCASTER REGION";#N/A,#N/A,TRUE,"REGIONAL POOL ITEMS";#N/A,#N/A,TRUE,"AREA POOLS ITEMS";#N/A,#N/A,TRUE,"AREA SUPPLY BLANKET ITEMS";#N/A,#N/A,TRUE,"SCADA BUDGET ITEMS"}</definedName>
    <definedName name="wrn.5._.Year._.List._1">{#N/A,#N/A,TRUE,"TOTALS";#N/A,#N/A,TRUE,"BULK POWER";#N/A,#N/A,TRUE,"SUSQUEHANNA REGION";#N/A,#N/A,TRUE,"NE REGION - SCRANTON AREA";#N/A,#N/A,TRUE,"NE REGION - HONESDALE AREA";#N/A,#N/A,TRUE,"NE REGION - HAZ_WB AREA";#N/A,#N/A,TRUE,"LEHIGH REGION";#N/A,#N/A,TRUE,"HARRISBURG REGION";#N/A,#N/A,TRUE,"LANCASTER REGION";#N/A,#N/A,TRUE,"REGIONAL POOL ITEMS";#N/A,#N/A,TRUE,"AREA POOLS ITEMS";#N/A,#N/A,TRUE,"AREA SUPPLY BLANKET ITEMS";#N/A,#N/A,TRUE,"SCADA BUDGET ITEMS"}</definedName>
    <definedName name="wrn.5._.Year._.List._1_1">{#N/A,#N/A,TRUE,"TOTALS";#N/A,#N/A,TRUE,"BULK POWER";#N/A,#N/A,TRUE,"SUSQUEHANNA REGION";#N/A,#N/A,TRUE,"NE REGION - SCRANTON AREA";#N/A,#N/A,TRUE,"NE REGION - HONESDALE AREA";#N/A,#N/A,TRUE,"NE REGION - HAZ_WB AREA";#N/A,#N/A,TRUE,"LEHIGH REGION";#N/A,#N/A,TRUE,"HARRISBURG REGION";#N/A,#N/A,TRUE,"LANCASTER REGION";#N/A,#N/A,TRUE,"REGIONAL POOL ITEMS";#N/A,#N/A,TRUE,"AREA POOLS ITEMS";#N/A,#N/A,TRUE,"AREA SUPPLY BLANKET ITEMS";#N/A,#N/A,TRUE,"SCADA BUDGET ITEMS"}</definedName>
    <definedName name="wrn.5._.Year._.List._2">{#N/A,#N/A,TRUE,"TOTALS";#N/A,#N/A,TRUE,"BULK POWER";#N/A,#N/A,TRUE,"SUSQUEHANNA REGION";#N/A,#N/A,TRUE,"NE REGION - SCRANTON AREA";#N/A,#N/A,TRUE,"NE REGION - HONESDALE AREA";#N/A,#N/A,TRUE,"NE REGION - HAZ_WB AREA";#N/A,#N/A,TRUE,"LEHIGH REGION";#N/A,#N/A,TRUE,"HARRISBURG REGION";#N/A,#N/A,TRUE,"LANCASTER REGION";#N/A,#N/A,TRUE,"REGIONAL POOL ITEMS";#N/A,#N/A,TRUE,"AREA POOLS ITEMS";#N/A,#N/A,TRUE,"AREA SUPPLY BLANKET ITEMS";#N/A,#N/A,TRUE,"SCADA BUDGET ITEMS"}</definedName>
    <definedName name="wrn.722.">{#N/A,#N/A,FALSE,"CURRENT"}</definedName>
    <definedName name="wrn.Account._.Analysis.">{#N/A,#N/A,FALSE,"June"}</definedName>
    <definedName name="wrn.Aging._.and._.Trend._.Analysis.">{#N/A,#N/A,FALSE,"Aging Summary";#N/A,#N/A,FALSE,"Ratio Analysis";#N/A,#N/A,FALSE,"Test 120 Day Accts";#N/A,#N/A,FALSE,"Tickmarks"}</definedName>
    <definedName name="wrn.AGT.">{"AGT",#N/A,FALSE,"Revenue"}</definedName>
    <definedName name="wrn.All._.Sheets.">{#N/A,#N/A,TRUE,"Blank";#N/A,#N/A,TRUE,"Report - Portrait";#N/A,#N/A,TRUE,"Report - Landscape";#N/A,#N/A,TRUE,"FAS87 Results"}</definedName>
    <definedName name="wrn.allowrates.">{"rates",#N/A,FALSE,"COSSUM"}</definedName>
    <definedName name="wrn.Amort._.History.">{"Capitalized Costs",#N/A,FALSE,"Goodwill&amp;Cap Costs";"Goodwill",#N/A,FALSE,"Goodwill&amp;Cap Costs"}</definedName>
    <definedName name="wrn.Amort._.HistoryNew.">{"Capitalized Costs",#N/A,FALSE,"Goodwill&amp;Cap Costs";"Goodwill",#N/A,FALSE,"Goodwill&amp;Cap Costs"}</definedName>
    <definedName name="wrn.August._.1._.2003._.Rate._.Change.">{"JFJ-1",#N/A,FALSE,"JFJ-1 Deferral Recovery Rate";"JFJ-2",#N/A,FALSE,"JFJ-2 NNC Rates";"JFJ-3",#N/A,FALSE,"JFJ-3 MTC Rate";"JFJ-4",#N/A,FALSE,"JFJ-4 CEP Rate";"JFJ-5",#N/A,FALSE,"JFJ-5 USF Rate";"JFJ-6",#N/A,FALSE,"JFJ-6 CRA Rate";"JFJ-7",#N/A,FALSE,"JFJ-7 2003 Rate Impact Summary";"JFJ-8",#N/A,FALSE,"ACE 25 Year Sales Forecast"}</definedName>
    <definedName name="wrn.Basic.">{#N/A,#N/A,FALSE,"O&amp;M by processes";#N/A,#N/A,FALSE,"Elec Act vs Bud";#N/A,#N/A,FALSE,"G&amp;A";#N/A,#N/A,FALSE,"BGS";#N/A,#N/A,FALSE,"Res Cost"}</definedName>
    <definedName name="wrn.Calcs.">{#N/A,#N/A,FALSE,"Distribution";#N/A,#N/A,FALSE,"Transmission";#N/A,#N/A,FALSE,"Transmission_NoShop";#N/A,#N/A,FALSE,"Energy_Capacity";#N/A,#N/A,FALSE,"Energy_Capacity_NoShop";#N/A,#N/A,FALSE,"CTC";#N/A,#N/A,FALSE,"ITC"}</definedName>
    <definedName name="wrn.Cash._.Products.">{"Cash - Products",#N/A,FALSE,"SUB BS Flux"}</definedName>
    <definedName name="wrn.ChartSet.">{#N/A,#N/A,FALSE,"Elec Deliv";#N/A,#N/A,FALSE,"Atlantic Pie";#N/A,#N/A,FALSE,"Bay Pie";#N/A,#N/A,FALSE,"New Castle Pie";#N/A,#N/A,FALSE,"Transmission Pie"}</definedName>
    <definedName name="wrn.COS.">{"detail",#N/A,FALSE,"COSSUM"}</definedName>
    <definedName name="wrn.Data._.dump.">{"Input Data",#N/A,FALSE,"Input";"Income and Cash Flow",#N/A,FALSE,"Calculations"}</definedName>
    <definedName name="wrn.Data_Sheets.">{#N/A,#N/A,FALSE,"KWH";#N/A,#N/A,FALSE,"Source_Data_Values";#N/A,#N/A,FALSE,"Source_Data_Values_NoShopping"}</definedName>
    <definedName name="wrn.data0106.pages.">{#N/A,#N/A,FALSE,"Sheet_1";#N/A,#N/A,FALSE,"Sheet_2";#N/A,#N/A,FALSE,"Sheet_3";#N/A,#N/A,FALSE,"Sheet_4";#N/A,#N/A,FALSE,"Sheet_5";#N/A,#N/A,FALSE,"Sheet_6"}</definedName>
    <definedName name="wrn.Deferral._.Forecast.">{"Summary Deferral Forecast",#N/A,FALSE,"Deferral Forecast";"BGS Deferral Forecast",#N/A,FALSE,"BGS Deferral";"NNC Deferral Forecast",#N/A,FALSE,"NNC Deferral";"MTCDeferralForecast",#N/A,FALSE,"MTC Deferral";"SBC Deferral Forecast",#N/A,FALSE,"SBC Deferral"}</definedName>
    <definedName name="wrn.Dept_Income_Statement.">{#N/A,#N/A,FALSE,"Month";#N/A,#N/A,FALSE,"Period";#N/A,#N/A,FALSE,"12 Month";#N/A,#N/A,FALSE,"Quarter"}</definedName>
    <definedName name="wrn.ECR.">{#N/A,#N/A,FALSE,"schA"}</definedName>
    <definedName name="wrn.ECR._1">{#N/A,#N/A,FALSE,"schA"}</definedName>
    <definedName name="wrn.ECR._1_1">{#N/A,#N/A,FALSE,"schA"}</definedName>
    <definedName name="wrn.ECR._2">{#N/A,#N/A,FALSE,"schA"}</definedName>
    <definedName name="wrn.Filing.">{#N/A,#N/A,FALSE,"Summary";#N/A,#N/A,FALSE,"Unbundled Revenue Summary ";#N/A,#N/A,FALSE,"Unbundled Rev Summary with Tax";"August Rates with Tax",#N/A,FALSE,"Rate Class Detail";"August Revenue with Tax",#N/A,FALSE,"Rate Class Detail";"August Rates wo Tax",#N/A,FALSE,"Rate Class Detail with Tax";"August Revenue wo Tax",#N/A,FALSE,"Rate Class Detail with Tax"}</definedName>
    <definedName name="wrn.For._.filling._.out._.assessments.">{"Print Empty Template",#N/A,FALSE,"Input"}</definedName>
    <definedName name="wrn.GAC._.PRINT._.OUT.">{#N/A,#N/A,FALSE,"JE051 PAGE 1 OF 3";#N/A,#N/A,FALSE,"JE051 PAGE 2 OF 3";#N/A,#N/A,FALSE,"JE051 PAGE 3 OF 3"}</definedName>
    <definedName name="wrn.heco.">{"hecosum",#N/A,FALSE,"88-89"}</definedName>
    <definedName name="wrn.HLP._.Detail.">{"2002 - 2006 Detail Income Statement",#N/A,FALSE,"TUB Income Statement wo DW";"BGS Deferral",#N/A,FALSE,"BGS Deferral";"NNC Deferral",#N/A,FALSE,"NNC Deferral";"MTC Deferral",#N/A,FALSE,"MTC Deferral";#N/A,#N/A,FALSE,"Schedule D"}</definedName>
    <definedName name="wrn.int">{#N/A,#N/A,FALSE,"schA"}</definedName>
    <definedName name="wrn.inventory.">{"summary",#N/A,TRUE,"Coal Inventory Summary";"view 1",#N/A,TRUE,"Coal Inv. By Station";"view 2",#N/A,TRUE,"Coal inv by sta 2";"view 3",#N/A,TRUE,"Coal inv by sta 3";"oil",#N/A,TRUE,"Oil Purchases"}</definedName>
    <definedName name="wrn.JPW._.GR._.Report.">{#N/A,#N/A,FALSE,"P1 Vs P2 Summary";#N/A,#N/A,FALSE,"99 Vs 00 Summary";#N/A,#N/A,FALSE,"EF Summary";#N/A,#N/A,FALSE,"HUST Summary";#N/A,#N/A,FALSE,"Hawk Summary";#N/A,#N/A,FALSE,"Fut Sys Summary";#N/A,#N/A,FALSE,"Nimrod Summary";#N/A,#N/A,FALSE,"Gripen Summary";#N/A,#N/A,FALSE,"Land &amp; Naval Summary";#N/A,#N/A,FALSE,"Others Summary"}</definedName>
    <definedName name="wrn.LGE._.Effective._.Rate.">{"LGE Effective Rate",#N/A,FALSE,"12-31-96 Book"}</definedName>
    <definedName name="wrn.LGE._.Footnote.">{"LGE Footnote",#N/A,FALSE,"LG&amp;E Foot"}</definedName>
    <definedName name="wrn.LGE._.Provision.">{"LGE Provision",#N/A,FALSE,"12-31-96 Book"}</definedName>
    <definedName name="wrn.NT_T._.Manpower._.by._.Department.">{"NT&amp;T TSM",#N/A,FALSE,"Current_Data";"NT&amp;T TRA",#N/A,FALSE,"Current_Data";"NT&amp;T SOP",#N/A,FALSE,"Current_Data";"NT&amp;T REG",#N/A,FALSE,"Current_Data";"NT&amp;T FIN",#N/A,FALSE,"Current_Data";"NT&amp;T Dir",#N/A,FALSE,"Current_Data";"NT&amp;T Asset Strategy",#N/A,FALSE,"Current_Data";"NT&amp;T Asset",#N/A,FALSE,"Current_Data"}</definedName>
    <definedName name="wrn.Partial_Prnt.">{#N/A,#N/A,FALSE,"Distribution";#N/A,#N/A,FALSE,"Transmission";#N/A,#N/A,FALSE,"KWH"}</definedName>
    <definedName name="wrn.print1.">{"assumption1",#N/A,FALSE,"Assumptions";"assumption2",#N/A,FALSE,"Assumptions";"assumption3",#N/A,FALSE,"Assumptions";"prod",#N/A,FALSE,"Financials";"prod2",#N/A,FALSE,"Financials";"pnl",#N/A,FALSE,"Financials";"pnl2",#N/A,FALSE,"Financials";"cash",#N/A,FALSE,"Financials";"cash2",#N/A,FALSE,"Financials"}</definedName>
    <definedName name="wrn.PrintAll.">{#N/A,#N/A,FALSE,"Monthly SAIFI";#N/A,#N/A,FALSE,"Yearly SAIFI";#N/A,#N/A,FALSE,"Monthly CAIDI";#N/A,#N/A,FALSE,"Yearly CAIDI";#N/A,#N/A,FALSE,"Monthly SAIDI";#N/A,#N/A,FALSE,"Yearly SAIDI";#N/A,#N/A,FALSE,"Monthly MAIFI";#N/A,#N/A,FALSE,"Yearly MAIFI";#N/A,#N/A,FALSE,"Monthly Cust &gt;=4 Int"}</definedName>
    <definedName name="wrn.PrintWorkbook.">{"Index",#N/A,FALSE,"Index"}</definedName>
    <definedName name="wrn.PRNT4766.">{#N/A,#N/A,FALSE,"Sheet_47";#N/A,#N/A,FALSE,"Sheet_48";#N/A,#N/A,FALSE,"Sheet_49";#N/A,#N/A,FALSE,"Sheet_50";#N/A,#N/A,FALSE,"Sheet_51";#N/A,#N/A,FALSE,"Sheet_52";#N/A,#N/A,FALSE,"Sheet_53";#N/A,#N/A,FALSE,"Sheet_54";#N/A,#N/A,FALSE,"Sheet_55";#N/A,#N/A,FALSE,"Sheet_56";#N/A,#N/A,FALSE,"Sheet_57";#N/A,#N/A,FALSE,"Sheet_58";#N/A,#N/A,FALSE,"Sheet_59";#N/A,#N/A,FALSE,"Sheet_60";#N/A,#N/A,FALSE,"Sheet_61";#N/A,#N/A,FALSE,"Sheet_62";#N/A,#N/A,FALSE,"Sheet_63";#N/A,#N/A,FALSE,"Sheet_64";#N/A,#N/A,FALSE,"Sheet_65";#N/A,#N/A,FALSE,"Sheet_66"}</definedName>
    <definedName name="wrn.Project._.Criteria.">{#N/A,#N/A,FALSE,"Sheet1"}</definedName>
    <definedName name="wrn.R_D._.Tax._.Services.">{#N/A,#N/A,FALSE,"R&amp;D Quick Calc";#N/A,#N/A,FALSE,"DOE Fee Schedule"}</definedName>
    <definedName name="wrn.Receipt._.Stats.">{"CM Dollars",#N/A,FALSE,"Rec Dollars";"YTD Dollars",#N/A,FALSE,"Rec Dollars";"CM Rec Stats",#N/A,FALSE,"Rec Dollars";"YTD Rec Stats",#N/A,FALSE,"Rec Dollars"}</definedName>
    <definedName name="wrn.Report.">{#N/A,#N/A,FALSE,"Work performed";#N/A,#N/A,FALSE,"Resources"}</definedName>
    <definedName name="wrn.REPORT0744.">{#N/A,#N/A,FALSE,"Sheet_7";#N/A,#N/A,FALSE,"Sheet_8";#N/A,#N/A,FALSE,"Sheet_9";#N/A,#N/A,FALSE,"Sheet_10";#N/A,#N/A,FALSE,"Sheet_11";#N/A,#N/A,FALSE,"Sheet_12";#N/A,#N/A,FALSE,"Sheet_13";#N/A,#N/A,FALSE,"Sheet_14";#N/A,#N/A,FALSE,"Sheet_15";#N/A,#N/A,FALSE,"Sheet_16";#N/A,#N/A,FALSE,"Sheet_17";#N/A,#N/A,FALSE,"Sheet_18";#N/A,#N/A,FALSE,"Sheet_19";#N/A,#N/A,FALSE,"Sheet_20";#N/A,#N/A,FALSE,"Sheet_21";#N/A,#N/A,FALSE,"Sheet_22";#N/A,#N/A,FALSE,"Sheet_23";#N/A,#N/A,FALSE,"Sheet_24";#N/A,#N/A,FALSE,"Sheet_25";#N/A,#N/A,FALSE,"Sheet_26";#N/A,#N/A,FALSE,"Sheet_27";#N/A,#N/A,FALSE,"Sheet_28";#N/A,#N/A,FALSE,"Sheet_29";#N/A,#N/A,FALSE,"Sheet_30";#N/A,#N/A,FALSE,"Sheet_31";#N/A,#N/A,FALSE,"Sheet_32";#N/A,#N/A,FALSE,"Sheet_33";#N/A,#N/A,FALSE,"Sheet_34";#N/A,#N/A,FALSE,"Sheet_35";#N/A,#N/A,FALSE,"Sheet_36";#N/A,#N/A,FALSE,"Sheet_37";#N/A,#N/A,FALSE,"Sheet_38";#N/A,#N/A,FALSE,"Sheet_39";#N/A,#N/A,FALSE,"Sheet_40";#N/A,#N/A,FALSE,"Sheet_41";#N/A,#N/A,FALSE,"Sheet_42";#N/A,#N/A,FALSE,"Sheet_43";#N/A,#N/A,FALSE,"Sheet_44"}</definedName>
    <definedName name="wrn.Revenue._.Analysis.">{"High Level Summary",#N/A,FALSE,"High Level Summary";"Summary",#N/A,FALSE,"Summary";"Post Restructuring Revenue",#N/A,FALSE,"NEW RATE REV BY RATE CLASS";"Pre-Restructuring Revenue",#N/A,FALSE,"OLD RATE REV BY RATE CLASS";"1998 Sales",#N/A,FALSE,"NEW RATE REV BY RATE CLASS";"1999 Sales",#N/A,FALSE,"7 and 5 RATE REV BY RATE CLASS";"1999 7&amp;5 Revenue",#N/A,FALSE,"7 and 5 RATE REV BY RATE CLASS";"2000 Revenue",#N/A,FALSE,"2000 RATE REV BY RATE CLASS";"2001 Revenue",#N/A,FALSE,"2001 RATE REV BY RATE CLASS";"Post Restructuring Rates",#N/A,FALSE,"1999 NEW RATE SHAPING";"Pre-Restructuring Rates",#N/A,FALSE,"1999 OLD RATE SHAPING";"2000 Rates",#N/A,FALSE,"2000 NEW RATE SHAPING"}</definedName>
    <definedName name="wrn.sheet45.46.">{#N/A,#N/A,FALSE,"Sheet_45";#N/A,#N/A,FALSE,"Sheet_46"}</definedName>
    <definedName name="wrn.Summary._.Print.">{#N/A,#N/A,TRUE,"OUTPUT 2.7 Total Programmes";#N/A,#N/A,TRUE,"Sales P1 Vs P2";#N/A,#N/A,TRUE,"Profit P1 Vs P2";#N/A,#N/A,TRUE,"Order Intake P1 Vs P2";#N/A,#N/A,TRUE,"OCF P1 Vs P2";#N/A,#N/A,TRUE,"Sales 99 Vs 00";#N/A,#N/A,TRUE,"Profit 99 Vs 00";#N/A,#N/A,TRUE,"Order Intake 99 Vs 00";#N/A,#N/A,TRUE,"ProfitvSLMTarget";#N/A,#N/A,TRUE,"OCFvSLMTarget";#N/A,#N/A,TRUE,"Orders Analysis";#N/A,#N/A,TRUE,"Output 2.12";#N/A,#N/A,TRUE,"OUTPUT 2.7A Total Programmes";#N/A,#N/A,TRUE,"OUTPUT 2.8 Total Programmes"}</definedName>
    <definedName name="wrn.Supporting._.Calculations.">{#N/A,#N/A,FALSE,"Work performed";#N/A,#N/A,FALSE,"Resources"}</definedName>
    <definedName name="wrn.Tax._.Accrual.">{#N/A,#N/A,TRUE,"TAXPROV";#N/A,#N/A,TRUE,"FLOWTHRU";#N/A,#N/A,TRUE,"SCHEDULE M'S";#N/A,#N/A,TRUE,"PLANT M'S";#N/A,#N/A,TRUE,"TAXJE"}</definedName>
    <definedName name="wrn.USIM_Data.">{#N/A,#N/A,FALSE,"Expenditures";#N/A,#N/A,FALSE,"Property Placed In-Service";#N/A,#N/A,FALSE,"Removals";#N/A,#N/A,FALSE,"Retirements";#N/A,#N/A,FALSE,"CWIP Balances";#N/A,#N/A,FALSE,"CWIP_Expend_Ratios";#N/A,#N/A,FALSE,"CWIP_Yr_End";#N/A,#N/A,FALSE,"Nuc_Fuel";#N/A,#N/A,FALSE,"New_Gen";#N/A,#N/A,FALSE,"New_Trans";#N/A,#N/A,FALSE,"DSM";#N/A,#N/A,FALSE,"Factors"}</definedName>
    <definedName name="wrn.USIM_Data._1">{#N/A,#N/A,FALSE,"Expenditures";#N/A,#N/A,FALSE,"Property Placed In-Service";#N/A,#N/A,FALSE,"Removals";#N/A,#N/A,FALSE,"Retirements";#N/A,#N/A,FALSE,"CWIP Balances";#N/A,#N/A,FALSE,"CWIP_Expend_Ratios";#N/A,#N/A,FALSE,"CWIP_Yr_End";#N/A,#N/A,FALSE,"Nuc_Fuel";#N/A,#N/A,FALSE,"New_Gen";#N/A,#N/A,FALSE,"New_Trans";#N/A,#N/A,FALSE,"DSM";#N/A,#N/A,FALSE,"Factors"}</definedName>
    <definedName name="wrn.USIM_Data._1_1">{#N/A,#N/A,FALSE,"Expenditures";#N/A,#N/A,FALSE,"Property Placed In-Service";#N/A,#N/A,FALSE,"Removals";#N/A,#N/A,FALSE,"Retirements";#N/A,#N/A,FALSE,"CWIP Balances";#N/A,#N/A,FALSE,"CWIP_Expend_Ratios";#N/A,#N/A,FALSE,"CWIP_Yr_End";#N/A,#N/A,FALSE,"Nuc_Fuel";#N/A,#N/A,FALSE,"New_Gen";#N/A,#N/A,FALSE,"New_Trans";#N/A,#N/A,FALSE,"DSM";#N/A,#N/A,FALSE,"Factors"}</definedName>
    <definedName name="wrn.USIM_Data._2">{#N/A,#N/A,FALSE,"Expenditures";#N/A,#N/A,FALSE,"Property Placed In-Service";#N/A,#N/A,FALSE,"Removals";#N/A,#N/A,FALSE,"Retirements";#N/A,#N/A,FALSE,"CWIP Balances";#N/A,#N/A,FALSE,"CWIP_Expend_Ratios";#N/A,#N/A,FALSE,"CWIP_Yr_End";#N/A,#N/A,FALSE,"Nuc_Fuel";#N/A,#N/A,FALSE,"New_Gen";#N/A,#N/A,FALSE,"New_Trans";#N/A,#N/A,FALSE,"DSM";#N/A,#N/A,FALSE,"Factors"}</definedName>
    <definedName name="wrn.USIM_Data_Abbrev.">{#N/A,#N/A,FALSE,"Expenditures";#N/A,#N/A,FALSE,"Property Placed In-Service";#N/A,#N/A,FALSE,"Removals";#N/A,#N/A,FALSE,"Retirements";#N/A,#N/A,FALSE,"CWIP Balances";#N/A,#N/A,FALSE,"CWIP_Expend_Ratios";#N/A,#N/A,FALSE,"CWIP_Yr_End"}</definedName>
    <definedName name="wrn.USIM_Data_Abbrev._1">{#N/A,#N/A,FALSE,"Expenditures";#N/A,#N/A,FALSE,"Property Placed In-Service";#N/A,#N/A,FALSE,"Removals";#N/A,#N/A,FALSE,"Retirements";#N/A,#N/A,FALSE,"CWIP Balances";#N/A,#N/A,FALSE,"CWIP_Expend_Ratios";#N/A,#N/A,FALSE,"CWIP_Yr_End"}</definedName>
    <definedName name="wrn.USIM_Data_Abbrev._1_1">{#N/A,#N/A,FALSE,"Expenditures";#N/A,#N/A,FALSE,"Property Placed In-Service";#N/A,#N/A,FALSE,"Removals";#N/A,#N/A,FALSE,"Retirements";#N/A,#N/A,FALSE,"CWIP Balances";#N/A,#N/A,FALSE,"CWIP_Expend_Ratios";#N/A,#N/A,FALSE,"CWIP_Yr_End"}</definedName>
    <definedName name="wrn.USIM_Data_Abbrev._2">{#N/A,#N/A,FALSE,"Expenditures";#N/A,#N/A,FALSE,"Property Placed In-Service";#N/A,#N/A,FALSE,"Removals";#N/A,#N/A,FALSE,"Retirements";#N/A,#N/A,FALSE,"CWIP Balances";#N/A,#N/A,FALSE,"CWIP_Expend_Ratios";#N/A,#N/A,FALSE,"CWIP_Yr_End"}</definedName>
    <definedName name="wrn.USIM_Data_Abbrev3.">{#N/A,#N/A,FALSE,"Expenditures";#N/A,#N/A,FALSE,"Property Placed In-Service";#N/A,#N/A,FALSE,"CWIP Balances"}</definedName>
    <definedName name="wrn.USIM_Data_Abbrev3._1">{#N/A,#N/A,FALSE,"Expenditures";#N/A,#N/A,FALSE,"Property Placed In-Service";#N/A,#N/A,FALSE,"CWIP Balances"}</definedName>
    <definedName name="wrn.USIM_Data_Abbrev3._1_1">{#N/A,#N/A,FALSE,"Expenditures";#N/A,#N/A,FALSE,"Property Placed In-Service";#N/A,#N/A,FALSE,"CWIP Balances"}</definedName>
    <definedName name="wrn.USIM_Data_Abbrev3._2">{#N/A,#N/A,FALSE,"Expenditures";#N/A,#N/A,FALSE,"Property Placed In-Service";#N/A,#N/A,FALSE,"CWIP Balances"}</definedName>
    <definedName name="www">{#N/A,#N/A,FALSE,"schA"}</definedName>
    <definedName name="www_1">{#N/A,#N/A,FALSE,"schA"}</definedName>
    <definedName name="www_1_1">{#N/A,#N/A,FALSE,"schA"}</definedName>
    <definedName name="www_2">{#N/A,#N/A,FALSE,"schA"}</definedName>
    <definedName name="xa">{"'Metretek HTML'!$A$7:$W$42"}</definedName>
    <definedName name="xcccv">{#N/A,#N/A,FALSE,"Expenditures";#N/A,#N/A,FALSE,"Property Placed In-Service";#N/A,#N/A,FALSE,"Removals";#N/A,#N/A,FALSE,"Retirements";#N/A,#N/A,FALSE,"CWIP Balances";#N/A,#N/A,FALSE,"CWIP_Expend_Ratios";#N/A,#N/A,FALSE,"CWIP_Yr_End";#N/A,#N/A,FALSE,"Nuc_Fuel";#N/A,#N/A,FALSE,"New_Gen";#N/A,#N/A,FALSE,"New_Trans";#N/A,#N/A,FALSE,"DSM";#N/A,#N/A,FALSE,"Factors"}</definedName>
    <definedName name="xcdffff">{#N/A,#N/A,FALSE,"schA"}</definedName>
    <definedName name="xdsdd">{#N/A,#N/A,FALSE,"schA"}</definedName>
    <definedName name="xdsseerf">{#N/A,#N/A,FALSE,"Expenditures";#N/A,#N/A,FALSE,"Property Placed In-Service";#N/A,#N/A,FALSE,"CWIP Balances"}</definedName>
    <definedName name="xls">{"'Metretek HTML'!$A$7:$W$42"}</definedName>
    <definedName name="XO">{"'Metretek HTML'!$A$7:$W$42"}</definedName>
    <definedName name="xs">{"'Metretek HTML'!$A$7:$W$42"}</definedName>
    <definedName name="xx" localSheetId="0">YTD [4]Contbs!$A$1:$K$93</definedName>
    <definedName name="xx" localSheetId="2">YTD [4]Contbs!$A$1:$K$93</definedName>
    <definedName name="xx">YTD [4]Contbs!$A$1:$K$93</definedName>
    <definedName name="xxccc">{#N/A,#N/A,FALSE,"Expenditures";#N/A,#N/A,FALSE,"Property Placed In-Service";#N/A,#N/A,FALSE,"Removals";#N/A,#N/A,FALSE,"Retirements";#N/A,#N/A,FALSE,"CWIP Balances";#N/A,#N/A,FALSE,"CWIP_Expend_Ratios";#N/A,#N/A,FALSE,"CWIP_Yr_End"}</definedName>
    <definedName name="xxx">{#N/A,#N/A,FALSE,"O&amp;M by processes";#N/A,#N/A,FALSE,"Elec Act vs Bud";#N/A,#N/A,FALSE,"G&amp;A";#N/A,#N/A,FALSE,"BGS";#N/A,#N/A,FALSE,"Res Cost"}</definedName>
    <definedName name="xxxx">{#N/A,#N/A,FALSE,"O&amp;M by processes";#N/A,#N/A,FALSE,"Elec Act vs Bud";#N/A,#N/A,FALSE,"G&amp;A";#N/A,#N/A,FALSE,"BGS";#N/A,#N/A,FALSE,"Res Cost"}</definedName>
    <definedName name="xxxxxxx">{"'Metretek HTML'!$A$7:$W$42"}</definedName>
    <definedName name="XXXXXXXXXXXXXX">{"'Metretek HTML'!$A$7:$W$42"}</definedName>
    <definedName name="xy">{"'Metretek HTML'!$A$7:$W$42"}</definedName>
    <definedName name="xyz">{#N/A,#N/A,FALSE,"Distribution";#N/A,#N/A,FALSE,"Transmission";#N/A,#N/A,FALSE,"KWH"}</definedName>
    <definedName name="XZ">{"'Metretek HTML'!$A$7:$W$42"}</definedName>
    <definedName name="y">{#N/A,#N/A,FALSE,"Monthly SAIFI";#N/A,#N/A,FALSE,"Yearly SAIFI";#N/A,#N/A,FALSE,"Monthly CAIDI";#N/A,#N/A,FALSE,"Yearly CAIDI";#N/A,#N/A,FALSE,"Monthly SAIDI";#N/A,#N/A,FALSE,"Yearly SAIDI";#N/A,#N/A,FALSE,"Monthly MAIFI";#N/A,#N/A,FALSE,"Yearly MAIFI";#N/A,#N/A,FALSE,"Monthly Cust &gt;=4 Int"}</definedName>
    <definedName name="Year">"$C$4:$IV$4"</definedName>
    <definedName name="yryryrr">{#N/A,#N/A,FALSE,"Monthly SAIFI";#N/A,#N/A,FALSE,"Yearly SAIFI";#N/A,#N/A,FALSE,"Monthly CAIDI";#N/A,#N/A,FALSE,"Yearly CAIDI";#N/A,#N/A,FALSE,"Monthly SAIDI";#N/A,#N/A,FALSE,"Yearly SAIDI";#N/A,#N/A,FALSE,"Monthly MAIFI";#N/A,#N/A,FALSE,"Yearly MAIFI";#N/A,#N/A,FALSE,"Monthly Cust &gt;=4 Int"}</definedName>
    <definedName name="yy">{"'Metretek HTML'!$A$7:$W$42"}</definedName>
    <definedName name="yyhtrt">{#N/A,#N/A,FALSE,"schA"}</definedName>
    <definedName name="yyy">{#N/A,#N/A,FALSE,"Sheet1"}</definedName>
    <definedName name="z">{#N/A,#N/A,FALSE,"Monthly SAIFI";#N/A,#N/A,FALSE,"Yearly SAIFI";#N/A,#N/A,FALSE,"Monthly CAIDI";#N/A,#N/A,FALSE,"Yearly CAIDI";#N/A,#N/A,FALSE,"Monthly SAIDI";#N/A,#N/A,FALSE,"Yearly SAIDI";#N/A,#N/A,FALSE,"Monthly MAIFI";#N/A,#N/A,FALSE,"Yearly MAIFI";#N/A,#N/A,FALSE,"Monthly Cust &gt;=4 Int"}</definedName>
    <definedName name="zssd">{#N/A,#N/A,FALSE,"schA"}</definedName>
    <definedName name="zzasdd">{#N/A,#N/A,FALSE,"Expenditures";#N/A,#N/A,FALSE,"Property Placed In-Service";#N/A,#N/A,FALSE,"CWIP Balances"}</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4" i="6" l="1"/>
  <c r="N4" i="5"/>
  <c r="J4" i="9"/>
  <c r="J4" i="8"/>
  <c r="D21" i="8"/>
  <c r="D17" i="8"/>
  <c r="F49" i="13"/>
  <c r="J21" i="8" l="1"/>
  <c r="H49" i="13"/>
  <c r="H17" i="8"/>
  <c r="H18" i="8"/>
  <c r="D19" i="8"/>
  <c r="H17" i="13"/>
  <c r="H19" i="8" l="1"/>
  <c r="J20" i="8" s="1"/>
  <c r="J4" i="13"/>
  <c r="N4" i="7" s="1"/>
  <c r="J3" i="13"/>
  <c r="N3" i="7" s="1"/>
  <c r="A14" i="7"/>
  <c r="A15" i="7" s="1"/>
  <c r="A16" i="7" s="1"/>
  <c r="A17" i="7" s="1"/>
  <c r="A18" i="7" s="1"/>
  <c r="A19" i="7" s="1"/>
  <c r="A20" i="7" s="1"/>
  <c r="A21" i="7" s="1"/>
  <c r="A22" i="7" s="1"/>
  <c r="A23" i="7" s="1"/>
  <c r="A24" i="7" s="1"/>
  <c r="A25" i="7" s="1"/>
  <c r="A26" i="7" s="1"/>
  <c r="A27" i="7" s="1"/>
  <c r="A28" i="7" s="1"/>
  <c r="A29" i="7" s="1"/>
  <c r="A30" i="7" s="1"/>
  <c r="A14" i="6"/>
  <c r="A15" i="6" s="1"/>
  <c r="A16" i="6" s="1"/>
  <c r="A17" i="6" s="1"/>
  <c r="A18" i="6" s="1"/>
  <c r="A19" i="6" s="1"/>
  <c r="A20" i="6" s="1"/>
  <c r="A21" i="6" s="1"/>
  <c r="A22" i="6" s="1"/>
  <c r="A23" i="6" s="1"/>
  <c r="A24" i="6" s="1"/>
  <c r="A25" i="6" s="1"/>
  <c r="A26" i="6" s="1"/>
  <c r="A27" i="6" s="1"/>
  <c r="A28" i="6" s="1"/>
  <c r="A29" i="6" s="1"/>
  <c r="A30" i="6" s="1"/>
  <c r="J19" i="8" l="1"/>
  <c r="J24" i="8" s="1"/>
  <c r="F47" i="13"/>
  <c r="H47" i="13" s="1"/>
  <c r="J21" i="13"/>
  <c r="D19" i="13"/>
  <c r="H18" i="13"/>
  <c r="A17" i="13"/>
  <c r="A18" i="13" s="1"/>
  <c r="A19" i="13" s="1"/>
  <c r="A20" i="13" s="1"/>
  <c r="A21" i="13" s="1"/>
  <c r="A22" i="13" s="1"/>
  <c r="A24" i="13" s="1"/>
  <c r="A25" i="13" s="1"/>
  <c r="A26" i="13" s="1"/>
  <c r="A32" i="13" s="1"/>
  <c r="A33" i="13" s="1"/>
  <c r="A34" i="13" s="1"/>
  <c r="A35" i="13" s="1"/>
  <c r="A36" i="13" s="1"/>
  <c r="A37" i="13" s="1"/>
  <c r="A40" i="13" l="1"/>
  <c r="A42" i="13" s="1"/>
  <c r="A43" i="13" s="1"/>
  <c r="A44" i="13" s="1"/>
  <c r="A45" i="13" s="1"/>
  <c r="A46" i="13" s="1"/>
  <c r="H19" i="13"/>
  <c r="J20" i="13" s="1"/>
  <c r="J25" i="13" s="1"/>
  <c r="D22" i="13"/>
  <c r="A47" i="13" l="1"/>
  <c r="A48" i="13" s="1"/>
  <c r="C48" i="13"/>
  <c r="J19" i="13"/>
  <c r="A49" i="13" l="1"/>
  <c r="A50" i="13" s="1"/>
  <c r="C52" i="13"/>
  <c r="J24" i="13"/>
  <c r="J26" i="13" s="1"/>
  <c r="D19" i="12"/>
  <c r="H18" i="12"/>
  <c r="H17" i="12"/>
  <c r="A17" i="12"/>
  <c r="A18" i="12" s="1"/>
  <c r="A19" i="12" s="1"/>
  <c r="A20" i="12" s="1"/>
  <c r="A21" i="12" s="1"/>
  <c r="A22" i="12" s="1"/>
  <c r="A24" i="12" s="1"/>
  <c r="A25" i="12" s="1"/>
  <c r="A26" i="12" s="1"/>
  <c r="A32" i="12" s="1"/>
  <c r="A33" i="12" s="1"/>
  <c r="A34" i="12" s="1"/>
  <c r="A35" i="12" s="1"/>
  <c r="A36" i="12" s="1"/>
  <c r="A37" i="12" s="1"/>
  <c r="A40" i="12" s="1"/>
  <c r="A42" i="12" s="1"/>
  <c r="A43" i="12" s="1"/>
  <c r="A44" i="12" s="1"/>
  <c r="A45" i="12" s="1"/>
  <c r="A46" i="12" s="1"/>
  <c r="A48" i="12" s="1"/>
  <c r="A50" i="12" s="1"/>
  <c r="A14" i="9"/>
  <c r="A15" i="9" s="1"/>
  <c r="A16" i="9" s="1"/>
  <c r="A17" i="9" s="1"/>
  <c r="A18" i="9" s="1"/>
  <c r="A20" i="9" s="1"/>
  <c r="A21" i="9" s="1"/>
  <c r="A22" i="9" s="1"/>
  <c r="A23" i="9" s="1"/>
  <c r="A24" i="9" s="1"/>
  <c r="A25" i="9" s="1"/>
  <c r="A26" i="9" s="1"/>
  <c r="A27" i="9" s="1"/>
  <c r="A28" i="9" s="1"/>
  <c r="A29" i="9" s="1"/>
  <c r="A30" i="9" s="1"/>
  <c r="A31" i="9" s="1"/>
  <c r="A33" i="9" s="1"/>
  <c r="A34" i="9" s="1"/>
  <c r="A35" i="9" s="1"/>
  <c r="A36" i="9" s="1"/>
  <c r="A37" i="9" s="1"/>
  <c r="A38" i="9" s="1"/>
  <c r="A39" i="9" s="1"/>
  <c r="A40" i="9" s="1"/>
  <c r="A41" i="9" s="1"/>
  <c r="A42" i="9" s="1"/>
  <c r="A43" i="9" s="1"/>
  <c r="A44" i="9" s="1"/>
  <c r="A46" i="9" s="1"/>
  <c r="A47" i="9" s="1"/>
  <c r="A48" i="9" s="1"/>
  <c r="A49" i="9" s="1"/>
  <c r="A50" i="9" s="1"/>
  <c r="A51" i="9" s="1"/>
  <c r="A52" i="9" s="1"/>
  <c r="A53" i="9" s="1"/>
  <c r="A54" i="9" s="1"/>
  <c r="A55" i="9" s="1"/>
  <c r="A56" i="9" s="1"/>
  <c r="A57" i="9" s="1"/>
  <c r="C50" i="13" l="1"/>
  <c r="A52" i="13"/>
  <c r="A54" i="13" s="1"/>
  <c r="D22" i="12"/>
  <c r="H19" i="12"/>
  <c r="J21" i="12"/>
  <c r="J24" i="12" s="1"/>
  <c r="C54" i="13" l="1"/>
  <c r="J19" i="12"/>
  <c r="J20" i="12"/>
  <c r="J25" i="12" s="1"/>
  <c r="J26" i="12" s="1"/>
  <c r="J25" i="8" l="1"/>
  <c r="A17" i="8"/>
  <c r="A18" i="8" s="1"/>
  <c r="A19" i="8" s="1"/>
  <c r="A20" i="8" s="1"/>
  <c r="A21" i="8" s="1"/>
  <c r="A22" i="8" s="1"/>
  <c r="A24" i="8" s="1"/>
  <c r="A25" i="8" s="1"/>
  <c r="A26" i="8" s="1"/>
  <c r="A32" i="8" l="1"/>
  <c r="A33" i="8" s="1"/>
  <c r="A34" i="8" s="1"/>
  <c r="A35" i="8" s="1"/>
  <c r="A36" i="8" s="1"/>
  <c r="A37" i="8" s="1"/>
  <c r="A40" i="8" s="1"/>
  <c r="A42" i="8" s="1"/>
  <c r="A43" i="8" s="1"/>
  <c r="A44" i="8" s="1"/>
  <c r="A45" i="8" s="1"/>
  <c r="A46" i="8" s="1"/>
  <c r="A48" i="8" s="1"/>
  <c r="A50" i="8" s="1"/>
  <c r="J26" i="8"/>
  <c r="D22" i="8"/>
  <c r="J54" i="7" l="1"/>
  <c r="E54" i="7"/>
  <c r="J53" i="7"/>
  <c r="E53" i="7"/>
  <c r="J52" i="7"/>
  <c r="E52" i="7"/>
  <c r="J51" i="7"/>
  <c r="E51" i="7"/>
  <c r="L51" i="7" s="1"/>
  <c r="M51" i="7" s="1"/>
  <c r="J50" i="7"/>
  <c r="E50" i="7"/>
  <c r="J49" i="7"/>
  <c r="E49" i="7"/>
  <c r="J48" i="7"/>
  <c r="E48" i="7"/>
  <c r="J47" i="7"/>
  <c r="E47" i="7"/>
  <c r="J46" i="7"/>
  <c r="E46" i="7"/>
  <c r="J45" i="7"/>
  <c r="E45" i="7"/>
  <c r="L45" i="7" s="1"/>
  <c r="M45" i="7" s="1"/>
  <c r="J44" i="7"/>
  <c r="E44" i="7"/>
  <c r="J43" i="7"/>
  <c r="E43" i="7"/>
  <c r="L43" i="7" s="1"/>
  <c r="M43" i="7" s="1"/>
  <c r="J42" i="7"/>
  <c r="E42" i="7"/>
  <c r="J41" i="7"/>
  <c r="E41" i="7"/>
  <c r="J40" i="7"/>
  <c r="E40" i="7"/>
  <c r="J39" i="7"/>
  <c r="E39" i="7"/>
  <c r="J38" i="7"/>
  <c r="E38" i="7"/>
  <c r="J37" i="7"/>
  <c r="E37" i="7"/>
  <c r="J36" i="7"/>
  <c r="E36" i="7"/>
  <c r="J35" i="7"/>
  <c r="E35" i="7"/>
  <c r="J34" i="7"/>
  <c r="E34" i="7"/>
  <c r="J33" i="7"/>
  <c r="E33" i="7"/>
  <c r="J32" i="7"/>
  <c r="E32" i="7"/>
  <c r="J31" i="7"/>
  <c r="E31" i="7"/>
  <c r="L31" i="7" s="1"/>
  <c r="M31" i="7" s="1"/>
  <c r="J30" i="7"/>
  <c r="E30" i="7"/>
  <c r="J29" i="7"/>
  <c r="E29" i="7"/>
  <c r="J28" i="7"/>
  <c r="E28" i="7"/>
  <c r="L28" i="7" s="1"/>
  <c r="M28" i="7" s="1"/>
  <c r="J27" i="7"/>
  <c r="E27" i="7"/>
  <c r="L27" i="7" s="1"/>
  <c r="M27" i="7" s="1"/>
  <c r="J26" i="7"/>
  <c r="E26" i="7"/>
  <c r="J25" i="7"/>
  <c r="E25" i="7"/>
  <c r="J24" i="7"/>
  <c r="E24" i="7"/>
  <c r="J23" i="7"/>
  <c r="E23" i="7"/>
  <c r="L23" i="7" s="1"/>
  <c r="M23" i="7" s="1"/>
  <c r="J22" i="7"/>
  <c r="E22" i="7"/>
  <c r="J21" i="7"/>
  <c r="E21" i="7"/>
  <c r="J20" i="7"/>
  <c r="E20" i="7"/>
  <c r="J19" i="7"/>
  <c r="E19" i="7"/>
  <c r="J18" i="7"/>
  <c r="E18" i="7"/>
  <c r="J17" i="7"/>
  <c r="E17" i="7"/>
  <c r="J16" i="7"/>
  <c r="E16" i="7"/>
  <c r="J15" i="7"/>
  <c r="E15" i="7"/>
  <c r="L15" i="7" s="1"/>
  <c r="M15" i="7" s="1"/>
  <c r="J14" i="7"/>
  <c r="E14" i="7"/>
  <c r="L14" i="7" s="1"/>
  <c r="M14" i="7" s="1"/>
  <c r="A31" i="7"/>
  <c r="A32" i="7" s="1"/>
  <c r="A33" i="7" s="1"/>
  <c r="A34" i="7" s="1"/>
  <c r="A35" i="7" s="1"/>
  <c r="A36" i="7" s="1"/>
  <c r="A37" i="7" s="1"/>
  <c r="A38" i="7" s="1"/>
  <c r="A39" i="7" s="1"/>
  <c r="A40" i="7" s="1"/>
  <c r="A41" i="7" s="1"/>
  <c r="A42" i="7" s="1"/>
  <c r="A43" i="7" s="1"/>
  <c r="A44" i="7" s="1"/>
  <c r="A45" i="7" s="1"/>
  <c r="A46" i="7" s="1"/>
  <c r="A47" i="7" s="1"/>
  <c r="A48" i="7" s="1"/>
  <c r="A49" i="7" s="1"/>
  <c r="A50" i="7" s="1"/>
  <c r="A51" i="7" s="1"/>
  <c r="A52" i="7" s="1"/>
  <c r="A53" i="7" s="1"/>
  <c r="A54" i="7" s="1"/>
  <c r="J54" i="6"/>
  <c r="E54" i="6"/>
  <c r="J53" i="6"/>
  <c r="E53" i="6"/>
  <c r="J52" i="6"/>
  <c r="E52" i="6"/>
  <c r="J51" i="6"/>
  <c r="E51" i="6"/>
  <c r="J50" i="6"/>
  <c r="E50" i="6"/>
  <c r="J49" i="6"/>
  <c r="E49" i="6"/>
  <c r="J48" i="6"/>
  <c r="E48" i="6"/>
  <c r="J47" i="6"/>
  <c r="E47" i="6"/>
  <c r="J46" i="6"/>
  <c r="E46" i="6"/>
  <c r="J45" i="6"/>
  <c r="E45" i="6"/>
  <c r="L45" i="6" s="1"/>
  <c r="M45" i="6" s="1"/>
  <c r="J44" i="6"/>
  <c r="E44" i="6"/>
  <c r="J43" i="6"/>
  <c r="E43" i="6"/>
  <c r="J42" i="6"/>
  <c r="E42" i="6"/>
  <c r="L42" i="6" s="1"/>
  <c r="M42" i="6" s="1"/>
  <c r="J41" i="6"/>
  <c r="E41" i="6"/>
  <c r="J40" i="6"/>
  <c r="E40" i="6"/>
  <c r="J39" i="6"/>
  <c r="E39" i="6"/>
  <c r="J38" i="6"/>
  <c r="E38" i="6"/>
  <c r="L38" i="6" s="1"/>
  <c r="M38" i="6" s="1"/>
  <c r="J37" i="6"/>
  <c r="E37" i="6"/>
  <c r="J36" i="6"/>
  <c r="E36" i="6"/>
  <c r="J35" i="6"/>
  <c r="E35" i="6"/>
  <c r="L35" i="6" s="1"/>
  <c r="M35" i="6" s="1"/>
  <c r="J34" i="6"/>
  <c r="E34" i="6"/>
  <c r="L34" i="6" s="1"/>
  <c r="M34" i="6" s="1"/>
  <c r="J33" i="6"/>
  <c r="E33" i="6"/>
  <c r="J32" i="6"/>
  <c r="E32" i="6"/>
  <c r="J31" i="6"/>
  <c r="E31" i="6"/>
  <c r="L31" i="6" s="1"/>
  <c r="M31" i="6" s="1"/>
  <c r="J30" i="6"/>
  <c r="E30" i="6"/>
  <c r="J29" i="6"/>
  <c r="E29" i="6"/>
  <c r="L29" i="6" s="1"/>
  <c r="M29" i="6" s="1"/>
  <c r="J28" i="6"/>
  <c r="E28" i="6"/>
  <c r="J27" i="6"/>
  <c r="E27" i="6"/>
  <c r="J26" i="6"/>
  <c r="E26" i="6"/>
  <c r="J25" i="6"/>
  <c r="E25" i="6"/>
  <c r="J24" i="6"/>
  <c r="E24" i="6"/>
  <c r="L24" i="6" s="1"/>
  <c r="M24" i="6" s="1"/>
  <c r="J23" i="6"/>
  <c r="E23" i="6"/>
  <c r="J22" i="6"/>
  <c r="E22" i="6"/>
  <c r="J21" i="6"/>
  <c r="E21" i="6"/>
  <c r="L21" i="6" s="1"/>
  <c r="M21" i="6" s="1"/>
  <c r="J20" i="6"/>
  <c r="E20" i="6"/>
  <c r="L20" i="6" s="1"/>
  <c r="M20" i="6" s="1"/>
  <c r="J19" i="6"/>
  <c r="E19" i="6"/>
  <c r="J18" i="6"/>
  <c r="E18" i="6"/>
  <c r="J17" i="6"/>
  <c r="E17" i="6"/>
  <c r="L17" i="6" s="1"/>
  <c r="M17" i="6" s="1"/>
  <c r="J16" i="6"/>
  <c r="E16" i="6"/>
  <c r="J15" i="6"/>
  <c r="E15" i="6"/>
  <c r="L15" i="6" s="1"/>
  <c r="M15" i="6" s="1"/>
  <c r="J14" i="6"/>
  <c r="E14" i="6"/>
  <c r="L14" i="6" s="1"/>
  <c r="M14" i="6" s="1"/>
  <c r="A31" i="6"/>
  <c r="A32" i="6" s="1"/>
  <c r="A33" i="6" s="1"/>
  <c r="A34" i="6" s="1"/>
  <c r="A35" i="6" s="1"/>
  <c r="A36" i="6" s="1"/>
  <c r="A37" i="6" s="1"/>
  <c r="A38" i="6" s="1"/>
  <c r="A39" i="6" s="1"/>
  <c r="A40" i="6" s="1"/>
  <c r="A41" i="6" s="1"/>
  <c r="A42" i="6" s="1"/>
  <c r="A43" i="6" s="1"/>
  <c r="A44" i="6" s="1"/>
  <c r="A45" i="6" s="1"/>
  <c r="A46" i="6" s="1"/>
  <c r="A47" i="6" s="1"/>
  <c r="A48" i="6" s="1"/>
  <c r="A49" i="6" s="1"/>
  <c r="A50" i="6" s="1"/>
  <c r="A51" i="6" s="1"/>
  <c r="A52" i="6" s="1"/>
  <c r="A53" i="6" s="1"/>
  <c r="A54" i="6" s="1"/>
  <c r="L35" i="7" l="1"/>
  <c r="M35" i="7" s="1"/>
  <c r="L33" i="7"/>
  <c r="M33" i="7" s="1"/>
  <c r="L47" i="7"/>
  <c r="M47" i="7" s="1"/>
  <c r="L52" i="6"/>
  <c r="M52" i="6" s="1"/>
  <c r="L22" i="6"/>
  <c r="M22" i="6" s="1"/>
  <c r="L16" i="6"/>
  <c r="M16" i="6" s="1"/>
  <c r="L23" i="6"/>
  <c r="M23" i="6" s="1"/>
  <c r="L26" i="6"/>
  <c r="M26" i="6" s="1"/>
  <c r="L33" i="6"/>
  <c r="M33" i="6" s="1"/>
  <c r="L40" i="6"/>
  <c r="M40" i="6" s="1"/>
  <c r="L47" i="6"/>
  <c r="M47" i="6" s="1"/>
  <c r="L54" i="6"/>
  <c r="M54" i="6" s="1"/>
  <c r="L22" i="7"/>
  <c r="M22" i="7" s="1"/>
  <c r="L17" i="7"/>
  <c r="M17" i="7" s="1"/>
  <c r="L25" i="7"/>
  <c r="M25" i="7" s="1"/>
  <c r="L39" i="7"/>
  <c r="M39" i="7" s="1"/>
  <c r="L53" i="7"/>
  <c r="M53" i="7" s="1"/>
  <c r="L26" i="7"/>
  <c r="M26" i="7" s="1"/>
  <c r="L54" i="7"/>
  <c r="M54" i="7" s="1"/>
  <c r="L19" i="7"/>
  <c r="M19" i="7" s="1"/>
  <c r="L36" i="7"/>
  <c r="M36" i="7" s="1"/>
  <c r="L44" i="7"/>
  <c r="M44" i="7" s="1"/>
  <c r="L37" i="7"/>
  <c r="M37" i="7" s="1"/>
  <c r="L16" i="7"/>
  <c r="M16" i="7" s="1"/>
  <c r="L29" i="7"/>
  <c r="M29" i="7" s="1"/>
  <c r="L50" i="7"/>
  <c r="M50" i="7" s="1"/>
  <c r="L34" i="7"/>
  <c r="M34" i="7" s="1"/>
  <c r="L30" i="7"/>
  <c r="M30" i="7" s="1"/>
  <c r="L41" i="7"/>
  <c r="M41" i="7" s="1"/>
  <c r="L49" i="7"/>
  <c r="M49" i="7" s="1"/>
  <c r="L52" i="7"/>
  <c r="M52" i="7" s="1"/>
  <c r="L40" i="7"/>
  <c r="M40" i="7" s="1"/>
  <c r="L42" i="7"/>
  <c r="M42" i="7" s="1"/>
  <c r="L38" i="7"/>
  <c r="M38" i="7" s="1"/>
  <c r="L20" i="7"/>
  <c r="M20" i="7" s="1"/>
  <c r="L46" i="7"/>
  <c r="M46" i="7" s="1"/>
  <c r="L18" i="7"/>
  <c r="M18" i="7" s="1"/>
  <c r="L21" i="7"/>
  <c r="M21" i="7" s="1"/>
  <c r="L24" i="7"/>
  <c r="M24" i="7" s="1"/>
  <c r="L48" i="7"/>
  <c r="M48" i="7" s="1"/>
  <c r="L32" i="7"/>
  <c r="M32" i="7" s="1"/>
  <c r="L36" i="6"/>
  <c r="M36" i="6" s="1"/>
  <c r="L49" i="6"/>
  <c r="M49" i="6" s="1"/>
  <c r="L30" i="6"/>
  <c r="M30" i="6" s="1"/>
  <c r="L18" i="6"/>
  <c r="M18" i="6" s="1"/>
  <c r="L25" i="6"/>
  <c r="M25" i="6" s="1"/>
  <c r="L39" i="6"/>
  <c r="M39" i="6" s="1"/>
  <c r="L53" i="6"/>
  <c r="M53" i="6" s="1"/>
  <c r="L44" i="6"/>
  <c r="M44" i="6" s="1"/>
  <c r="L50" i="6"/>
  <c r="M50" i="6" s="1"/>
  <c r="L37" i="6"/>
  <c r="M37" i="6" s="1"/>
  <c r="L51" i="6"/>
  <c r="M51" i="6" s="1"/>
  <c r="L19" i="6"/>
  <c r="M19" i="6" s="1"/>
  <c r="L32" i="6"/>
  <c r="M32" i="6" s="1"/>
  <c r="L46" i="6"/>
  <c r="M46" i="6" s="1"/>
  <c r="L27" i="6"/>
  <c r="M27" i="6" s="1"/>
  <c r="L28" i="6"/>
  <c r="M28" i="6" s="1"/>
  <c r="L41" i="6"/>
  <c r="M41" i="6" s="1"/>
  <c r="L48" i="6"/>
  <c r="M48" i="6" s="1"/>
  <c r="L43" i="6"/>
  <c r="M43" i="6" s="1"/>
  <c r="I18" i="9" l="1"/>
  <c r="I13" i="9"/>
  <c r="D32" i="13" s="1"/>
  <c r="I17" i="9"/>
  <c r="I15" i="9"/>
  <c r="I16" i="9"/>
  <c r="D33" i="13" s="1"/>
  <c r="I14" i="9"/>
  <c r="G18" i="9"/>
  <c r="G23" i="9" s="1"/>
  <c r="D35" i="8" s="1"/>
  <c r="G17" i="9"/>
  <c r="G13" i="9"/>
  <c r="D32" i="8" s="1"/>
  <c r="G16" i="9"/>
  <c r="D33" i="8" s="1"/>
  <c r="G15" i="9"/>
  <c r="G14" i="9"/>
  <c r="G25" i="9"/>
  <c r="I20" i="9"/>
  <c r="D34" i="13" s="1"/>
  <c r="I29" i="9"/>
  <c r="F33" i="13" s="1"/>
  <c r="I24" i="9"/>
  <c r="I30" i="9"/>
  <c r="I28" i="9"/>
  <c r="I26" i="9"/>
  <c r="I23" i="9"/>
  <c r="D35" i="13" s="1"/>
  <c r="I21" i="9"/>
  <c r="I31" i="9"/>
  <c r="I27" i="9"/>
  <c r="I25" i="9"/>
  <c r="I22" i="9"/>
  <c r="D36" i="13" l="1"/>
  <c r="F32" i="13" s="1"/>
  <c r="G21" i="9"/>
  <c r="G28" i="9"/>
  <c r="G26" i="9"/>
  <c r="G31" i="9"/>
  <c r="G44" i="9" s="1"/>
  <c r="G22" i="9"/>
  <c r="G24" i="9"/>
  <c r="G27" i="9"/>
  <c r="G29" i="9"/>
  <c r="G30" i="9"/>
  <c r="G20" i="9"/>
  <c r="D34" i="8" s="1"/>
  <c r="D37" i="13"/>
  <c r="I42" i="9"/>
  <c r="H33" i="13" s="1"/>
  <c r="I44" i="9"/>
  <c r="I43" i="9"/>
  <c r="I37" i="9"/>
  <c r="I40" i="9"/>
  <c r="I36" i="9"/>
  <c r="F35" i="13" s="1"/>
  <c r="I38" i="9"/>
  <c r="I39" i="9"/>
  <c r="I34" i="9"/>
  <c r="I35" i="9"/>
  <c r="I33" i="9"/>
  <c r="I41" i="9"/>
  <c r="F36" i="13" l="1"/>
  <c r="H32" i="13" s="1"/>
  <c r="D36" i="8"/>
  <c r="D37" i="8" s="1"/>
  <c r="G34" i="9"/>
  <c r="G41" i="9"/>
  <c r="F34" i="13"/>
  <c r="F37" i="13" s="1"/>
  <c r="G37" i="9"/>
  <c r="G33" i="9"/>
  <c r="G42" i="9"/>
  <c r="D52" i="13"/>
  <c r="D40" i="13"/>
  <c r="D43" i="13" s="1"/>
  <c r="G36" i="9"/>
  <c r="G39" i="9"/>
  <c r="G38" i="9"/>
  <c r="G35" i="9"/>
  <c r="G43" i="9"/>
  <c r="G40" i="9"/>
  <c r="I57" i="9"/>
  <c r="I51" i="9"/>
  <c r="I52" i="9"/>
  <c r="H36" i="13" s="1"/>
  <c r="I53" i="9"/>
  <c r="I46" i="9"/>
  <c r="I49" i="9"/>
  <c r="H35" i="13" s="1"/>
  <c r="I48" i="9"/>
  <c r="I54" i="9"/>
  <c r="I50" i="9"/>
  <c r="I55" i="9"/>
  <c r="I47" i="9"/>
  <c r="I56" i="9"/>
  <c r="G57" i="9"/>
  <c r="G52" i="9"/>
  <c r="G49" i="9"/>
  <c r="G51" i="9"/>
  <c r="G56" i="9"/>
  <c r="G53" i="9"/>
  <c r="G47" i="9"/>
  <c r="G55" i="9"/>
  <c r="G46" i="9"/>
  <c r="G48" i="9"/>
  <c r="G54" i="9"/>
  <c r="G50" i="9"/>
  <c r="J54" i="5"/>
  <c r="E54" i="5"/>
  <c r="J53" i="5"/>
  <c r="E53" i="5"/>
  <c r="J52" i="5"/>
  <c r="E52" i="5"/>
  <c r="J51" i="5"/>
  <c r="E51" i="5"/>
  <c r="J50" i="5"/>
  <c r="E50" i="5"/>
  <c r="J49" i="5"/>
  <c r="E49" i="5"/>
  <c r="J48" i="5"/>
  <c r="E48" i="5"/>
  <c r="J47" i="5"/>
  <c r="E47" i="5"/>
  <c r="L47" i="5" s="1"/>
  <c r="M47" i="5" s="1"/>
  <c r="J46" i="5"/>
  <c r="E46" i="5"/>
  <c r="L46" i="5" s="1"/>
  <c r="M46" i="5" s="1"/>
  <c r="J45" i="5"/>
  <c r="E45" i="5"/>
  <c r="L45" i="5" s="1"/>
  <c r="M45" i="5" s="1"/>
  <c r="J44" i="5"/>
  <c r="E44" i="5"/>
  <c r="J43" i="5"/>
  <c r="E43" i="5"/>
  <c r="J42" i="5"/>
  <c r="E42" i="5"/>
  <c r="J41" i="5"/>
  <c r="E41" i="5"/>
  <c r="J40" i="5"/>
  <c r="E40" i="5"/>
  <c r="J39" i="5"/>
  <c r="E39" i="5"/>
  <c r="L39" i="5" s="1"/>
  <c r="M39" i="5" s="1"/>
  <c r="J38" i="5"/>
  <c r="E38" i="5"/>
  <c r="J37" i="5"/>
  <c r="E37" i="5"/>
  <c r="J36" i="5"/>
  <c r="E36" i="5"/>
  <c r="J35" i="5"/>
  <c r="E35" i="5"/>
  <c r="J34" i="5"/>
  <c r="E34" i="5"/>
  <c r="J33" i="5"/>
  <c r="E33" i="5"/>
  <c r="L33" i="5" s="1"/>
  <c r="M33" i="5" s="1"/>
  <c r="J32" i="5"/>
  <c r="E32" i="5"/>
  <c r="J31" i="5"/>
  <c r="E31" i="5"/>
  <c r="J30" i="5"/>
  <c r="E30" i="5"/>
  <c r="L30" i="5" s="1"/>
  <c r="M30" i="5" s="1"/>
  <c r="J29" i="5"/>
  <c r="E29" i="5"/>
  <c r="J28" i="5"/>
  <c r="E28" i="5"/>
  <c r="L28" i="5" s="1"/>
  <c r="M28" i="5" s="1"/>
  <c r="J27" i="5"/>
  <c r="E27" i="5"/>
  <c r="J26" i="5"/>
  <c r="E26" i="5"/>
  <c r="L26" i="5" s="1"/>
  <c r="M26" i="5" s="1"/>
  <c r="J25" i="5"/>
  <c r="E25" i="5"/>
  <c r="J24" i="5"/>
  <c r="E24" i="5"/>
  <c r="J23" i="5"/>
  <c r="E23" i="5"/>
  <c r="L23" i="5" s="1"/>
  <c r="M23" i="5" s="1"/>
  <c r="J22" i="5"/>
  <c r="E22" i="5"/>
  <c r="J21" i="5"/>
  <c r="E21" i="5"/>
  <c r="J20" i="5"/>
  <c r="E20" i="5"/>
  <c r="J19" i="5"/>
  <c r="E19" i="5"/>
  <c r="L19" i="5" s="1"/>
  <c r="M19" i="5" s="1"/>
  <c r="J18" i="5"/>
  <c r="E18" i="5"/>
  <c r="J17" i="5"/>
  <c r="E17" i="5"/>
  <c r="J16" i="5"/>
  <c r="E16" i="5"/>
  <c r="J15" i="5"/>
  <c r="E15" i="5"/>
  <c r="J14" i="5"/>
  <c r="E14" i="5"/>
  <c r="L14" i="5" s="1"/>
  <c r="M14" i="5" s="1"/>
  <c r="A14" i="5"/>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50" i="5" s="1"/>
  <c r="A51" i="5" s="1"/>
  <c r="A52" i="5" s="1"/>
  <c r="A53" i="5" s="1"/>
  <c r="A54" i="5" s="1"/>
  <c r="D42" i="13" l="1"/>
  <c r="D40" i="8"/>
  <c r="D43" i="8" s="1"/>
  <c r="D48" i="8"/>
  <c r="F52" i="13"/>
  <c r="F40" i="13"/>
  <c r="F42" i="13" s="1"/>
  <c r="L25" i="5"/>
  <c r="M25" i="5" s="1"/>
  <c r="H34" i="13"/>
  <c r="H37" i="13" s="1"/>
  <c r="F5" i="14"/>
  <c r="D44" i="13"/>
  <c r="D45" i="13" s="1"/>
  <c r="D46" i="13" s="1"/>
  <c r="D48" i="13" s="1"/>
  <c r="D50" i="13" s="1"/>
  <c r="D54" i="13" s="1"/>
  <c r="L29" i="5"/>
  <c r="M29" i="5" s="1"/>
  <c r="L43" i="5"/>
  <c r="M43" i="5" s="1"/>
  <c r="L50" i="5"/>
  <c r="M50" i="5" s="1"/>
  <c r="D44" i="8"/>
  <c r="D42" i="8"/>
  <c r="L20" i="5"/>
  <c r="M20" i="5" s="1"/>
  <c r="L27" i="5"/>
  <c r="M27" i="5" s="1"/>
  <c r="L44" i="5"/>
  <c r="M44" i="5" s="1"/>
  <c r="L40" i="5"/>
  <c r="M40" i="5" s="1"/>
  <c r="L32" i="5"/>
  <c r="M32" i="5" s="1"/>
  <c r="L36" i="5"/>
  <c r="M36" i="5" s="1"/>
  <c r="L53" i="5"/>
  <c r="M53" i="5" s="1"/>
  <c r="L31" i="5"/>
  <c r="M31" i="5" s="1"/>
  <c r="L24" i="5"/>
  <c r="M24" i="5" s="1"/>
  <c r="L37" i="5"/>
  <c r="M37" i="5" s="1"/>
  <c r="L41" i="5"/>
  <c r="M41" i="5" s="1"/>
  <c r="L54" i="5"/>
  <c r="M54" i="5" s="1"/>
  <c r="L21" i="5"/>
  <c r="M21" i="5" s="1"/>
  <c r="L17" i="5"/>
  <c r="M17" i="5" s="1"/>
  <c r="L42" i="5"/>
  <c r="M42" i="5" s="1"/>
  <c r="L35" i="5"/>
  <c r="M35" i="5" s="1"/>
  <c r="L22" i="5"/>
  <c r="M22" i="5" s="1"/>
  <c r="L49" i="5"/>
  <c r="M49" i="5" s="1"/>
  <c r="L18" i="5"/>
  <c r="M18" i="5" s="1"/>
  <c r="E15" i="9" s="1"/>
  <c r="L34" i="5"/>
  <c r="M34" i="5" s="1"/>
  <c r="L52" i="5"/>
  <c r="M52" i="5" s="1"/>
  <c r="L15" i="5"/>
  <c r="M15" i="5" s="1"/>
  <c r="L51" i="5"/>
  <c r="M51" i="5" s="1"/>
  <c r="L38" i="5"/>
  <c r="M38" i="5" s="1"/>
  <c r="L48" i="5"/>
  <c r="M48" i="5" s="1"/>
  <c r="L16" i="5"/>
  <c r="M16" i="5" s="1"/>
  <c r="F44" i="13" l="1"/>
  <c r="F6" i="14"/>
  <c r="F43" i="13"/>
  <c r="H52" i="13"/>
  <c r="F7" i="14" s="1"/>
  <c r="H40" i="13"/>
  <c r="H42" i="13" s="1"/>
  <c r="E7" i="14"/>
  <c r="E5" i="14"/>
  <c r="D45" i="8"/>
  <c r="D46" i="8" s="1"/>
  <c r="D50" i="8" s="1"/>
  <c r="F45" i="13"/>
  <c r="F46" i="13" s="1"/>
  <c r="F48" i="13" s="1"/>
  <c r="F50" i="13" s="1"/>
  <c r="F54" i="13" s="1"/>
  <c r="E18" i="9"/>
  <c r="E23" i="9" s="1"/>
  <c r="D35" i="12" s="1"/>
  <c r="E14" i="9"/>
  <c r="E13" i="9"/>
  <c r="D32" i="12" s="1"/>
  <c r="E16" i="9"/>
  <c r="D33" i="12" s="1"/>
  <c r="E17" i="9"/>
  <c r="H44" i="13"/>
  <c r="H43" i="13" l="1"/>
  <c r="E24" i="9"/>
  <c r="E20" i="9"/>
  <c r="D34" i="12" s="1"/>
  <c r="E28" i="9"/>
  <c r="E31" i="9"/>
  <c r="E22" i="9"/>
  <c r="E29" i="9"/>
  <c r="E21" i="9"/>
  <c r="E30" i="9"/>
  <c r="E25" i="9"/>
  <c r="H45" i="13"/>
  <c r="H46" i="13" s="1"/>
  <c r="H48" i="13" s="1"/>
  <c r="H50" i="13" s="1"/>
  <c r="H54" i="13" s="1"/>
  <c r="E27" i="9"/>
  <c r="E26" i="9"/>
  <c r="E33" i="9"/>
  <c r="E37" i="9"/>
  <c r="E38" i="9"/>
  <c r="D36" i="12" l="1"/>
  <c r="D37" i="12" s="1"/>
  <c r="D48" i="12" s="1"/>
  <c r="D5" i="14" s="1"/>
  <c r="C5" i="14" s="1"/>
  <c r="E6" i="14"/>
  <c r="E44" i="9"/>
  <c r="E43" i="9"/>
  <c r="E41" i="9"/>
  <c r="E36" i="9"/>
  <c r="E34" i="9"/>
  <c r="E40" i="9"/>
  <c r="E39" i="9"/>
  <c r="E42" i="9"/>
  <c r="E35" i="9"/>
  <c r="D40" i="12" l="1"/>
  <c r="D44" i="12" s="1"/>
  <c r="E46" i="9"/>
  <c r="E54" i="9"/>
  <c r="E53" i="9"/>
  <c r="E52" i="9"/>
  <c r="E57" i="9"/>
  <c r="E48" i="9"/>
  <c r="E50" i="9"/>
  <c r="E51" i="9"/>
  <c r="E49" i="9"/>
  <c r="E56" i="9"/>
  <c r="E47" i="9"/>
  <c r="E55" i="9"/>
  <c r="D43" i="12"/>
  <c r="D42" i="12"/>
  <c r="D45" i="12" l="1"/>
  <c r="D46" i="12"/>
  <c r="D50" i="12" s="1"/>
  <c r="D7" i="14" l="1"/>
  <c r="C7" i="14" s="1"/>
  <c r="D6" i="14" l="1"/>
  <c r="C6" i="14" s="1"/>
</calcChain>
</file>

<file path=xl/sharedStrings.xml><?xml version="1.0" encoding="utf-8"?>
<sst xmlns="http://schemas.openxmlformats.org/spreadsheetml/2006/main" count="445" uniqueCount="174">
  <si>
    <t>The Narragansett Electric Company</t>
  </si>
  <si>
    <t>d/b/a Rhode Island Energy</t>
  </si>
  <si>
    <t>Docket No. 25-45-GE</t>
  </si>
  <si>
    <t>Attachment PH-1-14</t>
  </si>
  <si>
    <t>Page 1 of 5</t>
  </si>
  <si>
    <t>Impact of Elimination of ADIT and Hold Harmless Commitment</t>
  </si>
  <si>
    <t>Electric Distribution Assets</t>
  </si>
  <si>
    <t xml:space="preserve">National Grid and PPL Corporation ("PPL") elected to treat PPL's acquisition of The Narragansett Electric Company ("NECO") from National Grid on May 25, 2022 as an asset sale for U.S. federal income tax purposes under Internal Revenue Code Section 338(h)(10).  As a result of this election, PPL was deemed to acquire the assets of NECO at fair market value (essentially equivalent to book value) for tax purposes.   The resulting "step-up" in tax basis eliminates most book/tax timing differences and the related accumulated net deferred income tax liabilities ("ADIT") as of the acquisition date. The elimination of ADIT increased rate base as a matter of law, and therefore, also increased customer rates. PPL committed in Docket No. D-21-09 to hold customers harmless.  The information below provides the weighted cost of debt and equity and tax rates used in the ROE calculation, which are applied to the change in rate base as a result of the acquisition to determine the hold harmless revenue adjustment.  To calculate the change in rate base, the actual ADIT balance is compared to a hypothetical ADIT balance as if the acquisition did not take place.  
To hold customers harmless, PPL plans to share the cash tax benefits of goodwill amortization deductions that resulted from the acquisition, which are recorded for GAAP reporting and excluded from FERC reporting.  The cash tax benefit does not result in an income statement tax benefit since the goodwill tax deduction offsets between current and deferred taxes.  The cash tax benefit grossed up for tax represents the revenue credit for hold harmless and is reflected on Line 23.     </t>
  </si>
  <si>
    <t>Line No.</t>
  </si>
  <si>
    <t>Inputs:</t>
  </si>
  <si>
    <t>(a)</t>
  </si>
  <si>
    <t>(b)</t>
  </si>
  <si>
    <t>(c)</t>
  </si>
  <si>
    <t>(d)</t>
  </si>
  <si>
    <t>Tax Rate</t>
  </si>
  <si>
    <t>Capital Structure (%)</t>
  </si>
  <si>
    <t>Debt Rate (%)</t>
  </si>
  <si>
    <t>Cost (%)</t>
  </si>
  <si>
    <t>Cost Ratios (%)</t>
  </si>
  <si>
    <t>Lines 4 thru 6 
(a) x (c)</t>
  </si>
  <si>
    <t>Long Term Debt</t>
  </si>
  <si>
    <t>Short Term Debt</t>
  </si>
  <si>
    <t>Debt Weighting</t>
  </si>
  <si>
    <t>Cols (a) &amp; (c) = Lines 2+3</t>
  </si>
  <si>
    <t>Preferred Equity</t>
  </si>
  <si>
    <t>Common Equity</t>
  </si>
  <si>
    <t>Total</t>
  </si>
  <si>
    <t>Lines 4+5+6</t>
  </si>
  <si>
    <t>WACC (after-tax)</t>
  </si>
  <si>
    <t>Lines 4+5+6, Col (d)</t>
  </si>
  <si>
    <t>Tax Gross-up on Common Equity</t>
  </si>
  <si>
    <t>(Lines 5(d) + 6(d)) * 
Line(a) / (1 - Line 1(a))</t>
  </si>
  <si>
    <t>Revenue WACC (pre-tax)</t>
  </si>
  <si>
    <t>Lines 8+9, Col (d)</t>
  </si>
  <si>
    <r>
      <t>Calculation of Hold Harmless on Assets placed-in-service through the date of Acquisitio</t>
    </r>
    <r>
      <rPr>
        <b/>
        <sz val="12"/>
        <rFont val="Times New Roman"/>
        <family val="1"/>
      </rPr>
      <t>n (May 25, 2022):</t>
    </r>
  </si>
  <si>
    <t>Increase/(Decrease) in Rate Base Due to Change in ADIT</t>
  </si>
  <si>
    <t>Rate Year 1
July 2026 thru
 July 2027</t>
  </si>
  <si>
    <t>July</t>
  </si>
  <si>
    <t>Page 3, Lines 1(a), 13(a) and 25(a)</t>
  </si>
  <si>
    <t>October</t>
  </si>
  <si>
    <t>Page 3, Lines 4(a), 16(a) and 28(a)</t>
  </si>
  <si>
    <t>January</t>
  </si>
  <si>
    <t>Page 3, Lines 7(a), 19(a) and 31(a)</t>
  </si>
  <si>
    <t>April</t>
  </si>
  <si>
    <t>Page 3, Lines 10(a), 22(a) and 34(a)</t>
  </si>
  <si>
    <t>Page 3, Lines 13(a), 25(a) and 37(a)</t>
  </si>
  <si>
    <t>5-Quarter Average</t>
  </si>
  <si>
    <t>Adjusted Rate Base</t>
  </si>
  <si>
    <t>Line 16</t>
  </si>
  <si>
    <t>Debt Return</t>
  </si>
  <si>
    <t>Line 17 * Line 4(d)</t>
  </si>
  <si>
    <t xml:space="preserve">Preferred Equity Return </t>
  </si>
  <si>
    <t>Line 17 * Line 5(d)</t>
  </si>
  <si>
    <t>Common Equity Return</t>
  </si>
  <si>
    <t>Line 17 * Line 6(d)</t>
  </si>
  <si>
    <t>Taxes on Equity (21%)</t>
  </si>
  <si>
    <t>(Lines (19+20) / (1 - Line 1)) * Line 1</t>
  </si>
  <si>
    <t>Total Unadjusted Revenue</t>
  </si>
  <si>
    <t>Sum of Lines 18 thru 21</t>
  </si>
  <si>
    <t xml:space="preserve">Increase/(Decrease) in Revenue Requirement </t>
  </si>
  <si>
    <t>- Line 16 * Line 10(d)</t>
  </si>
  <si>
    <t>Total Revenue</t>
  </si>
  <si>
    <t>Lines 22 + 23</t>
  </si>
  <si>
    <t>Page 2 of 5</t>
  </si>
  <si>
    <t>Gas Distribution Assets</t>
  </si>
  <si>
    <t>Page 4, Lines 1(b), 13(b) and 25(b)</t>
  </si>
  <si>
    <t>Page 4, Lines 4(b), 16(b) and 28(b)</t>
  </si>
  <si>
    <t>Page 4, Lines 7(b), 19(b) and 31(b)</t>
  </si>
  <si>
    <t>Page 4, Lines 10(b), 22(b) and 34(b)</t>
  </si>
  <si>
    <t>Page 4, Lines 13(b), 25(b) and 37(b)</t>
  </si>
  <si>
    <t>THE NARRAGANSETT ELECTRIC COMPANY</t>
  </si>
  <si>
    <t>d/b/a RHODE ISLAND ENERGY</t>
  </si>
  <si>
    <t>Page 3 of 7</t>
  </si>
  <si>
    <t>Electric Transmission Assets</t>
  </si>
  <si>
    <t xml:space="preserve">National Grid and PPL Corporation ("PPL") elected to treat PPL's acquisition of The Narragansett Electric Company ("NECO") from National Grid on May 25, 2022 as an asset sale for U.S. federal income tax purposes under Internal Revenue Code Section 338(h)(10).  As a result of this election, PPL was deemed to acquire the assets of NECO at fair market value (essentially equivalent to book value) for tax purposes.   The resulting "step-up" in tax basis eliminates most book/tax timing differences and the related accumulated net deferred income tax liabilities ("ADIT") as of the acquisition date. The elimination of ADIT increased rate base as a matter of law, and therefore, also increased customer rates. PPL committed in Docket No. D-21-09 to hold customers harmless.  The information below provides the weighted cost of debt and equity and tax rates used in the ROE calculation, which are applied to the change in rate base as a result of the acquisition to determine the hold harmless revenue adjustment.  To calculate the change in rate base, the actual ADIT balance is compared to a hypothetical ADIT balance as if the acquisition did not take place.  
To hold customers harmless, PPL plans to share the cash tax benefits of goodwill amortization deductions that resulted from the acquisition, which are recorded for GAAP reporting and excluded from FERC reporting.  The cash tax benefit does not result in an income statement tax benefit since the goodwill tax deduction offsets between current and deferred taxes.  The cash tax benefit grossed up for tax represents the revenue credit for hold harmless and is reflected on Line 27.     </t>
  </si>
  <si>
    <t>Line</t>
  </si>
  <si>
    <t xml:space="preserve"> No.</t>
  </si>
  <si>
    <t>Company Records</t>
  </si>
  <si>
    <t>Rate Year 2
July 2027 thru
 July 2028</t>
  </si>
  <si>
    <t>Data Year 1
July 2028 thru
 July 2029</t>
  </si>
  <si>
    <t>Page 4, Lines 1(c), 13(c) and 25(c)</t>
  </si>
  <si>
    <t>Page 4, Lines 4(c), 16(c) and 28(c)</t>
  </si>
  <si>
    <t>Page 4, Lines 7(c), 19(c) and 31(c)</t>
  </si>
  <si>
    <t>Page 4, Lines 10(c), 22(c) and 34(c)</t>
  </si>
  <si>
    <t>Page 4, Lines 13(c), 25(c) and 37(c)</t>
  </si>
  <si>
    <t xml:space="preserve">   RI Local Network Service Allocation Factor</t>
  </si>
  <si>
    <t>Docket ER20-2054-000</t>
  </si>
  <si>
    <t>Total Unadjusted Revenue Allocated to LNS Customers</t>
  </si>
  <si>
    <t xml:space="preserve">   RI Retail Rate Factor</t>
  </si>
  <si>
    <t>Internal Records</t>
  </si>
  <si>
    <t>Total Unadjusted Revenue Allocated to LNS Customers - RIE Only Customers</t>
  </si>
  <si>
    <t>Page 3 of 5</t>
  </si>
  <si>
    <t>Monthly Summary of the Increase in Rate Base for the Change of ADIT resulting from the impacts of the 2022 Acquisition</t>
  </si>
  <si>
    <t>Date</t>
  </si>
  <si>
    <t>Electric Distribution</t>
  </si>
  <si>
    <t>Gas Distribution</t>
  </si>
  <si>
    <t>Electric Transmission</t>
  </si>
  <si>
    <t>Page 4, Column (i)</t>
  </si>
  <si>
    <t>Page 5, Column (i)</t>
  </si>
  <si>
    <t>Page xx, Column (i)</t>
  </si>
  <si>
    <t>Line 5+(Line 6-Line 5)/12*7</t>
  </si>
  <si>
    <t>Line 5+(Line 6-Line 5)/12*8</t>
  </si>
  <si>
    <t>Line 5+(Line 6-Line 5)/12*9</t>
  </si>
  <si>
    <t>Line 5+(Line 6-Line 5)/12*10</t>
  </si>
  <si>
    <t>Line 5+(Line 6-Line 5)/12*11</t>
  </si>
  <si>
    <t>Line 6</t>
  </si>
  <si>
    <t>Line 6+(Line 7-Line 6)/12*1</t>
  </si>
  <si>
    <t>Line 6+(Line 7-Line 6)/12*2</t>
  </si>
  <si>
    <t>Line 6+(Line 7-Line 6)/12*3</t>
  </si>
  <si>
    <t>Line 6+(Line 7-Line 6)/12*4</t>
  </si>
  <si>
    <t>Line 6+(Line 7-Line 6)/12*5</t>
  </si>
  <si>
    <t>Line 6+(Line 7-Line 6)/12*6</t>
  </si>
  <si>
    <t>Line 6+(Line 7-Line 6)/12*7</t>
  </si>
  <si>
    <t>Line 6+(Line 7-Line 6)/12*8</t>
  </si>
  <si>
    <t>Line 6+(Line 7-Line 6)/12*9</t>
  </si>
  <si>
    <t>Line 6+(Line 7-Line 6)/12*10</t>
  </si>
  <si>
    <t>Line 6+(Line 7-Line 6)/12*11</t>
  </si>
  <si>
    <t>Line 7</t>
  </si>
  <si>
    <t>Line 7+(Line 8-Line 7)/12*1</t>
  </si>
  <si>
    <t>Line 7+(Line 8-Line 7)/12*2</t>
  </si>
  <si>
    <t>Line 7+(Line 8-Line 7)/12*3</t>
  </si>
  <si>
    <t>Line 7+(Line 8-Line 7)/12*4</t>
  </si>
  <si>
    <t>Line 7+(Line 8-Line 7)/12*5</t>
  </si>
  <si>
    <t>Line 7+(Line 8-Line 7)/12*6</t>
  </si>
  <si>
    <t>Line 7+(Line 8-Line 7)/12*7</t>
  </si>
  <si>
    <t>Line 7+(Line 8-Line 7)/12*8</t>
  </si>
  <si>
    <t>Line 7+(Line 8-Line 7)/12*9</t>
  </si>
  <si>
    <t>Line 7+(Line 8-Line 7)/12*10</t>
  </si>
  <si>
    <t>Line 7+(Line 8-Line 7)/12*11</t>
  </si>
  <si>
    <t>Line 8</t>
  </si>
  <si>
    <t>Line 8+(Line 9-Line 8)/12*1</t>
  </si>
  <si>
    <t>Line 8+(Line 9-Line 8)/12*2</t>
  </si>
  <si>
    <t>Line 8+(Line 9-Line 8)/12*3</t>
  </si>
  <si>
    <t>Line 8+(Line 9-Line 8)/12*4</t>
  </si>
  <si>
    <t>Line 8+(Line 9-Line 8)/12*5</t>
  </si>
  <si>
    <t>Line 8+(Line 9-Line 8)/12*6</t>
  </si>
  <si>
    <t>Line 8+(Line 9-Line 8)/12*7</t>
  </si>
  <si>
    <t>Line 8+(Line 9-Line 8)/12*8</t>
  </si>
  <si>
    <t>Line 8+(Line 9-Line 8)/12*9</t>
  </si>
  <si>
    <t>Line 8+(Line 9-Line 8)/12*10</t>
  </si>
  <si>
    <t>Line 8+(Line 9-Line 8)/12*11</t>
  </si>
  <si>
    <t>Line 9</t>
  </si>
  <si>
    <t>Page 4 of 5</t>
  </si>
  <si>
    <t>Annual Computation of the Increase in Electric Distribution's Rate Base for the Change of ADIT resulting from the impacts of the 2022 Acquisition</t>
  </si>
  <si>
    <t>PPL with Acquisition</t>
  </si>
  <si>
    <t>National Grid hypothetical without Acquisition</t>
  </si>
  <si>
    <t>Change in Rate Base for ADIT</t>
  </si>
  <si>
    <t>(e)</t>
  </si>
  <si>
    <t>(f)</t>
  </si>
  <si>
    <t>(g)</t>
  </si>
  <si>
    <t>(h)</t>
  </si>
  <si>
    <t>(i)</t>
  </si>
  <si>
    <t>Year-End</t>
  </si>
  <si>
    <t>Net Tax Plant</t>
  </si>
  <si>
    <t>Net Book Plant</t>
  </si>
  <si>
    <t>Cumulative Temporary Difference</t>
  </si>
  <si>
    <t>Net Operating Losses</t>
  </si>
  <si>
    <t>Change in Cumulative Temporary Difference</t>
  </si>
  <si>
    <t>Increase in Rate Base for Change in ADIT at 21%</t>
  </si>
  <si>
    <t>(a) - (b)</t>
  </si>
  <si>
    <t>(d) - (e) + (f)</t>
  </si>
  <si>
    <t>(c) - (g)</t>
  </si>
  <si>
    <t>(h) x 21%</t>
  </si>
  <si>
    <t>Page 5 of 5</t>
  </si>
  <si>
    <t>Annual Computation of the Increase in Gas Distribution's Rate Base for the Change of ADIT resulting from the impacts of the 2022 Acquisition</t>
  </si>
  <si>
    <t>Change In ADIT</t>
  </si>
  <si>
    <t>Increase in ADIT at 21%</t>
  </si>
  <si>
    <t>Page 7 of 7</t>
  </si>
  <si>
    <t>Annual Computation of the Increase in Electric Transmission's Rate Base for the Change of ADIT resulting from the impacts of the 2022 Acquisition</t>
  </si>
  <si>
    <t>Change in ADIT</t>
  </si>
  <si>
    <t>Summary for Internal Purposes</t>
  </si>
  <si>
    <t>Rate Year 1</t>
  </si>
  <si>
    <t>Rate Year 2</t>
  </si>
  <si>
    <t>Rate Year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</si>
</sst>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_(* #,##0_);_(* \(#,##0\);_(* &quot;-&quot;??_);_(@_)"/>
    <numFmt numFmtId="165" formatCode="[$-409]mmmm\ d\,\ yyyy;@"/>
    <numFmt numFmtId="166" formatCode="0.000%"/>
  </numFmts>
  <fonts count="17">
    <font>
      <sz val="11"/>
      <color theme="1"/>
      <name val="Aptos Narrow"/>
      <family val="2"/>
      <scheme val="minor"/>
    </font>
    <font>
      <sz val="11"/>
      <color theme="1"/>
      <name val="Aptos Narrow"/>
      <family val="2"/>
      <scheme val="minor"/>
    </font>
    <font>
      <sz val="10"/>
      <name val="Arial"/>
      <family val="2"/>
    </font>
    <font>
      <b/>
      <sz val="10"/>
      <name val="Arial"/>
      <family val="2"/>
    </font>
    <font>
      <sz val="9"/>
      <name val="Arial"/>
      <family val="2"/>
    </font>
    <font>
      <sz val="11"/>
      <color theme="1"/>
      <name val="Times New Roman"/>
      <family val="1"/>
    </font>
    <font>
      <sz val="10"/>
      <name val="Times New Roman"/>
      <family val="1"/>
    </font>
    <font>
      <sz val="11"/>
      <color rgb="FFFF0000"/>
      <name val="Times New Roman"/>
      <family val="1"/>
    </font>
    <font>
      <sz val="12"/>
      <color theme="1"/>
      <name val="Times New Roman"/>
      <family val="1"/>
    </font>
    <font>
      <sz val="12"/>
      <color rgb="FFFF0000"/>
      <name val="Times New Roman"/>
      <family val="1"/>
    </font>
    <font>
      <sz val="12"/>
      <name val="Times New Roman"/>
      <family val="1"/>
    </font>
    <font>
      <b/>
      <sz val="12"/>
      <color theme="1"/>
      <name val="Times New Roman"/>
      <family val="1"/>
    </font>
    <font>
      <b/>
      <sz val="12"/>
      <name val="Times New Roman"/>
      <family val="1"/>
    </font>
    <font>
      <sz val="10"/>
      <color theme="1"/>
      <name val="Times New Roman"/>
      <family val="1"/>
    </font>
    <font>
      <sz val="11"/>
      <name val="Times New Roman"/>
      <family val="1"/>
    </font>
    <font>
      <b/>
      <sz val="11"/>
      <color theme="1"/>
      <name val="Times New Roman"/>
      <family val="1"/>
    </font>
    <font>
      <b/>
      <sz val="11"/>
      <color theme="1"/>
      <name val="Aptos Narrow"/>
      <family val="2"/>
      <scheme val="minor"/>
    </font>
  </fonts>
  <fills count="6">
    <fill>
      <patternFill patternType="none"/>
    </fill>
    <fill>
      <patternFill patternType="gray125"/>
    </fill>
    <fill>
      <patternFill patternType="solid">
        <fgColor rgb="FFFFFFCC"/>
        <bgColor indexed="64"/>
      </patternFill>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s>
  <borders count="4">
    <border>
      <left/>
      <right/>
      <top/>
      <bottom/>
      <diagonal/>
    </border>
    <border>
      <left/>
      <right/>
      <top style="thin">
        <color indexed="64"/>
      </top>
      <bottom/>
      <diagonal/>
    </border>
    <border>
      <left/>
      <right/>
      <top/>
      <bottom style="thin">
        <color indexed="64"/>
      </bottom>
      <diagonal/>
    </border>
    <border>
      <left/>
      <right/>
      <top style="thin">
        <color indexed="64"/>
      </top>
      <bottom style="double">
        <color indexed="64"/>
      </bottom>
      <diagonal/>
    </border>
  </borders>
  <cellStyleXfs count="10">
    <xf numFmtId="0" fontId="0" fillId="0" borderId="0"/>
    <xf numFmtId="43" fontId="2" fillId="0" borderId="0" applyFont="0" applyFill="0" applyBorder="0" applyAlignment="0" applyProtection="0"/>
    <xf numFmtId="9" fontId="1" fillId="0" borderId="0" applyFont="0" applyFill="0" applyBorder="0" applyAlignment="0" applyProtection="0"/>
    <xf numFmtId="0" fontId="2" fillId="0" borderId="0"/>
    <xf numFmtId="43" fontId="1" fillId="0" borderId="0" applyFont="0" applyFill="0" applyBorder="0" applyAlignment="0" applyProtection="0"/>
    <xf numFmtId="0" fontId="6" fillId="0" borderId="0"/>
    <xf numFmtId="0" fontId="1" fillId="0" borderId="0"/>
    <xf numFmtId="9" fontId="1" fillId="0" borderId="0" applyFont="0" applyFill="0" applyBorder="0" applyAlignment="0" applyProtection="0"/>
    <xf numFmtId="0" fontId="2" fillId="0" borderId="0"/>
    <xf numFmtId="44" fontId="1" fillId="0" borderId="0" applyFont="0" applyFill="0" applyBorder="0" applyAlignment="0" applyProtection="0"/>
  </cellStyleXfs>
  <cellXfs count="133">
    <xf numFmtId="0" fontId="0" fillId="0" borderId="0" xfId="0"/>
    <xf numFmtId="0" fontId="3" fillId="0" borderId="0" xfId="3" applyFont="1"/>
    <xf numFmtId="0" fontId="2" fillId="0" borderId="0" xfId="3" applyAlignment="1">
      <alignment horizontal="center"/>
    </xf>
    <xf numFmtId="0" fontId="2" fillId="0" borderId="0" xfId="3"/>
    <xf numFmtId="0" fontId="2" fillId="0" borderId="0" xfId="3" applyAlignment="1">
      <alignment horizontal="center" vertical="center" wrapText="1"/>
    </xf>
    <xf numFmtId="0" fontId="4" fillId="0" borderId="0" xfId="3" applyFont="1"/>
    <xf numFmtId="164" fontId="5" fillId="0" borderId="0" xfId="4" applyNumberFormat="1" applyFont="1"/>
    <xf numFmtId="0" fontId="5" fillId="0" borderId="0" xfId="4" applyNumberFormat="1" applyFont="1"/>
    <xf numFmtId="0" fontId="7" fillId="0" borderId="0" xfId="4" quotePrefix="1" applyNumberFormat="1" applyFont="1" applyAlignment="1">
      <alignment wrapText="1"/>
    </xf>
    <xf numFmtId="0" fontId="5" fillId="0" borderId="0" xfId="4" applyNumberFormat="1" applyFont="1" applyAlignment="1">
      <alignment horizontal="center"/>
    </xf>
    <xf numFmtId="164" fontId="5" fillId="0" borderId="0" xfId="4" applyNumberFormat="1" applyFont="1" applyFill="1" applyBorder="1"/>
    <xf numFmtId="0" fontId="5" fillId="0" borderId="0" xfId="0" applyFont="1"/>
    <xf numFmtId="164" fontId="5" fillId="0" borderId="0" xfId="0" applyNumberFormat="1" applyFont="1"/>
    <xf numFmtId="165" fontId="0" fillId="0" borderId="0" xfId="0" applyNumberFormat="1"/>
    <xf numFmtId="164" fontId="0" fillId="0" borderId="0" xfId="1" applyNumberFormat="1" applyFont="1"/>
    <xf numFmtId="164" fontId="0" fillId="0" borderId="0" xfId="1" applyNumberFormat="1" applyFont="1" applyAlignment="1">
      <alignment horizontal="center" wrapText="1"/>
    </xf>
    <xf numFmtId="164" fontId="0" fillId="0" borderId="0" xfId="1" applyNumberFormat="1" applyFont="1" applyAlignment="1">
      <alignment horizontal="right"/>
    </xf>
    <xf numFmtId="0" fontId="0" fillId="0" borderId="0" xfId="0" applyAlignment="1">
      <alignment horizontal="center"/>
    </xf>
    <xf numFmtId="0" fontId="5" fillId="0" borderId="0" xfId="4" applyNumberFormat="1" applyFont="1" applyAlignment="1"/>
    <xf numFmtId="0" fontId="7" fillId="0" borderId="0" xfId="4" applyNumberFormat="1" applyFont="1" applyAlignment="1">
      <alignment wrapText="1"/>
    </xf>
    <xf numFmtId="0" fontId="5" fillId="0" borderId="0" xfId="4" quotePrefix="1" applyNumberFormat="1" applyFont="1" applyAlignment="1">
      <alignment horizontal="center"/>
    </xf>
    <xf numFmtId="43" fontId="7" fillId="0" borderId="0" xfId="0" quotePrefix="1" applyNumberFormat="1" applyFont="1"/>
    <xf numFmtId="164" fontId="8" fillId="0" borderId="0" xfId="4" applyNumberFormat="1" applyFont="1"/>
    <xf numFmtId="0" fontId="8" fillId="0" borderId="0" xfId="4" applyNumberFormat="1" applyFont="1"/>
    <xf numFmtId="164" fontId="9" fillId="0" borderId="0" xfId="4" applyNumberFormat="1" applyFont="1" applyAlignment="1">
      <alignment horizontal="right"/>
    </xf>
    <xf numFmtId="0" fontId="8" fillId="0" borderId="0" xfId="4" applyNumberFormat="1" applyFont="1" applyAlignment="1">
      <alignment horizontal="center"/>
    </xf>
    <xf numFmtId="0" fontId="11" fillId="0" borderId="0" xfId="4" applyNumberFormat="1" applyFont="1" applyBorder="1" applyAlignment="1">
      <alignment horizontal="left"/>
    </xf>
    <xf numFmtId="0" fontId="8" fillId="0" borderId="0" xfId="4" applyNumberFormat="1" applyFont="1" applyBorder="1" applyAlignment="1">
      <alignment horizontal="center"/>
    </xf>
    <xf numFmtId="0" fontId="8" fillId="0" borderId="0" xfId="6" applyFont="1"/>
    <xf numFmtId="0" fontId="8" fillId="0" borderId="0" xfId="6" applyFont="1" applyAlignment="1">
      <alignment horizontal="center" wrapText="1"/>
    </xf>
    <xf numFmtId="10" fontId="10" fillId="0" borderId="0" xfId="7" applyNumberFormat="1" applyFont="1" applyFill="1" applyBorder="1"/>
    <xf numFmtId="0" fontId="11" fillId="0" borderId="0" xfId="6" applyFont="1"/>
    <xf numFmtId="0" fontId="11" fillId="0" borderId="0" xfId="6" applyFont="1" applyAlignment="1">
      <alignment horizontal="center" wrapText="1"/>
    </xf>
    <xf numFmtId="0" fontId="9" fillId="0" borderId="0" xfId="4" applyNumberFormat="1" applyFont="1" applyAlignment="1">
      <alignment horizontal="center"/>
    </xf>
    <xf numFmtId="10" fontId="8" fillId="0" borderId="0" xfId="7" applyNumberFormat="1" applyFont="1"/>
    <xf numFmtId="10" fontId="8" fillId="0" borderId="3" xfId="7" applyNumberFormat="1" applyFont="1" applyBorder="1"/>
    <xf numFmtId="0" fontId="11" fillId="0" borderId="0" xfId="4" applyNumberFormat="1" applyFont="1" applyAlignment="1"/>
    <xf numFmtId="0" fontId="8" fillId="0" borderId="0" xfId="0" applyFont="1" applyAlignment="1">
      <alignment horizontal="center"/>
    </xf>
    <xf numFmtId="164" fontId="8" fillId="0" borderId="0" xfId="4" applyNumberFormat="1" applyFont="1" applyFill="1" applyBorder="1"/>
    <xf numFmtId="0" fontId="10" fillId="0" borderId="0" xfId="8" quotePrefix="1" applyFont="1" applyAlignment="1">
      <alignment horizontal="center"/>
    </xf>
    <xf numFmtId="164" fontId="8" fillId="0" borderId="3" xfId="4" applyNumberFormat="1" applyFont="1" applyFill="1" applyBorder="1"/>
    <xf numFmtId="164" fontId="8" fillId="0" borderId="0" xfId="0" applyNumberFormat="1" applyFont="1" applyAlignment="1">
      <alignment horizontal="center"/>
    </xf>
    <xf numFmtId="0" fontId="11" fillId="0" borderId="0" xfId="0" applyFont="1"/>
    <xf numFmtId="0" fontId="11" fillId="0" borderId="0" xfId="0" applyFont="1" applyAlignment="1">
      <alignment horizontal="center" wrapText="1"/>
    </xf>
    <xf numFmtId="164" fontId="11" fillId="0" borderId="0" xfId="0" applyNumberFormat="1" applyFont="1"/>
    <xf numFmtId="0" fontId="8" fillId="0" borderId="0" xfId="0" applyFont="1"/>
    <xf numFmtId="0" fontId="8" fillId="0" borderId="0" xfId="0" applyFont="1" applyAlignment="1">
      <alignment horizontal="center" wrapText="1"/>
    </xf>
    <xf numFmtId="164" fontId="8" fillId="0" borderId="0" xfId="0" applyNumberFormat="1" applyFont="1"/>
    <xf numFmtId="164" fontId="11" fillId="0" borderId="1" xfId="0" applyNumberFormat="1" applyFont="1" applyBorder="1"/>
    <xf numFmtId="43" fontId="8" fillId="0" borderId="0" xfId="0" applyNumberFormat="1" applyFont="1"/>
    <xf numFmtId="0" fontId="8" fillId="0" borderId="0" xfId="0" applyFont="1" applyAlignment="1">
      <alignment wrapText="1"/>
    </xf>
    <xf numFmtId="0" fontId="8" fillId="0" borderId="0" xfId="0" quotePrefix="1" applyFont="1" applyAlignment="1">
      <alignment horizontal="center" wrapText="1"/>
    </xf>
    <xf numFmtId="164" fontId="11" fillId="0" borderId="3" xfId="0" applyNumberFormat="1" applyFont="1" applyBorder="1"/>
    <xf numFmtId="0" fontId="8" fillId="0" borderId="0" xfId="4" applyNumberFormat="1" applyFont="1" applyBorder="1" applyAlignment="1">
      <alignment horizontal="center" wrapText="1"/>
    </xf>
    <xf numFmtId="0" fontId="10" fillId="0" borderId="0" xfId="4" applyNumberFormat="1" applyFont="1" applyBorder="1" applyAlignment="1">
      <alignment horizontal="center"/>
    </xf>
    <xf numFmtId="0" fontId="10" fillId="0" borderId="0" xfId="6" applyFont="1"/>
    <xf numFmtId="0" fontId="9" fillId="0" borderId="0" xfId="4" applyNumberFormat="1" applyFont="1" applyBorder="1" applyAlignment="1">
      <alignment horizontal="center"/>
    </xf>
    <xf numFmtId="10" fontId="10" fillId="4" borderId="0" xfId="7" applyNumberFormat="1" applyFont="1" applyFill="1" applyBorder="1"/>
    <xf numFmtId="164" fontId="8" fillId="0" borderId="0" xfId="4" applyNumberFormat="1" applyFont="1" applyBorder="1"/>
    <xf numFmtId="0" fontId="8" fillId="0" borderId="0" xfId="4" applyNumberFormat="1" applyFont="1" applyBorder="1"/>
    <xf numFmtId="164" fontId="9" fillId="0" borderId="0" xfId="4" applyNumberFormat="1" applyFont="1" applyBorder="1" applyAlignment="1">
      <alignment horizontal="right"/>
    </xf>
    <xf numFmtId="0" fontId="10" fillId="0" borderId="0" xfId="6" applyFont="1" applyAlignment="1">
      <alignment horizontal="center"/>
    </xf>
    <xf numFmtId="10" fontId="8" fillId="0" borderId="0" xfId="7" applyNumberFormat="1" applyFont="1" applyBorder="1"/>
    <xf numFmtId="0" fontId="11" fillId="0" borderId="0" xfId="4" applyNumberFormat="1" applyFont="1" applyBorder="1" applyAlignment="1"/>
    <xf numFmtId="164" fontId="8" fillId="0" borderId="0" xfId="4" applyNumberFormat="1" applyFont="1" applyFill="1" applyBorder="1" applyAlignment="1">
      <alignment horizontal="center" wrapText="1"/>
    </xf>
    <xf numFmtId="164" fontId="8" fillId="0" borderId="0" xfId="4" applyNumberFormat="1" applyFont="1" applyBorder="1" applyAlignment="1">
      <alignment horizontal="center"/>
    </xf>
    <xf numFmtId="10" fontId="8" fillId="0" borderId="0" xfId="2" applyNumberFormat="1" applyFont="1" applyFill="1" applyBorder="1"/>
    <xf numFmtId="10" fontId="8" fillId="0" borderId="0" xfId="0" applyNumberFormat="1" applyFont="1"/>
    <xf numFmtId="43" fontId="9" fillId="0" borderId="0" xfId="0" applyNumberFormat="1" applyFont="1"/>
    <xf numFmtId="0" fontId="11" fillId="0" borderId="0" xfId="0" applyFont="1" applyAlignment="1">
      <alignment wrapText="1"/>
    </xf>
    <xf numFmtId="43" fontId="9" fillId="0" borderId="0" xfId="0" quotePrefix="1" applyNumberFormat="1" applyFont="1"/>
    <xf numFmtId="165" fontId="8" fillId="0" borderId="0" xfId="0" applyNumberFormat="1" applyFont="1"/>
    <xf numFmtId="164" fontId="8" fillId="0" borderId="0" xfId="1" applyNumberFormat="1" applyFont="1" applyAlignment="1">
      <alignment horizontal="right"/>
    </xf>
    <xf numFmtId="164" fontId="8" fillId="0" borderId="0" xfId="1" applyNumberFormat="1" applyFont="1"/>
    <xf numFmtId="0" fontId="12" fillId="0" borderId="0" xfId="3" applyFont="1" applyAlignment="1">
      <alignment horizontal="center"/>
    </xf>
    <xf numFmtId="165" fontId="8" fillId="0" borderId="0" xfId="0" applyNumberFormat="1" applyFont="1" applyAlignment="1">
      <alignment horizontal="center"/>
    </xf>
    <xf numFmtId="164" fontId="8" fillId="0" borderId="0" xfId="1" applyNumberFormat="1" applyFont="1" applyAlignment="1">
      <alignment horizontal="center"/>
    </xf>
    <xf numFmtId="164" fontId="11" fillId="0" borderId="0" xfId="1" applyNumberFormat="1" applyFont="1" applyAlignment="1">
      <alignment horizontal="center"/>
    </xf>
    <xf numFmtId="165" fontId="8" fillId="3" borderId="0" xfId="0" applyNumberFormat="1" applyFont="1" applyFill="1"/>
    <xf numFmtId="164" fontId="8" fillId="3" borderId="0" xfId="1" applyNumberFormat="1" applyFont="1" applyFill="1" applyAlignment="1">
      <alignment horizontal="center"/>
    </xf>
    <xf numFmtId="164" fontId="11" fillId="3" borderId="0" xfId="1" applyNumberFormat="1" applyFont="1" applyFill="1"/>
    <xf numFmtId="164" fontId="11" fillId="0" borderId="0" xfId="1" applyNumberFormat="1" applyFont="1"/>
    <xf numFmtId="164" fontId="8" fillId="0" borderId="0" xfId="1" applyNumberFormat="1" applyFont="1" applyBorder="1" applyAlignment="1">
      <alignment horizontal="center"/>
    </xf>
    <xf numFmtId="0" fontId="12" fillId="0" borderId="0" xfId="3" applyFont="1"/>
    <xf numFmtId="0" fontId="10" fillId="0" borderId="0" xfId="3" applyFont="1"/>
    <xf numFmtId="0" fontId="10" fillId="0" borderId="0" xfId="3" applyFont="1" applyAlignment="1">
      <alignment horizontal="center"/>
    </xf>
    <xf numFmtId="0" fontId="12" fillId="0" borderId="0" xfId="3" applyFont="1" applyAlignment="1">
      <alignment horizontal="center" vertical="center"/>
    </xf>
    <xf numFmtId="0" fontId="12" fillId="0" borderId="0" xfId="3" applyFont="1" applyAlignment="1">
      <alignment horizontal="center" vertical="center" wrapText="1"/>
    </xf>
    <xf numFmtId="0" fontId="10" fillId="0" borderId="0" xfId="3" applyFont="1" applyAlignment="1">
      <alignment horizontal="center" vertical="center" wrapText="1"/>
    </xf>
    <xf numFmtId="0" fontId="12" fillId="2" borderId="0" xfId="3" applyFont="1" applyFill="1" applyAlignment="1">
      <alignment horizontal="center" vertical="center" wrapText="1"/>
    </xf>
    <xf numFmtId="0" fontId="12" fillId="2" borderId="0" xfId="3" applyFont="1" applyFill="1" applyAlignment="1">
      <alignment horizontal="center" vertical="center"/>
    </xf>
    <xf numFmtId="14" fontId="10" fillId="0" borderId="0" xfId="3" applyNumberFormat="1" applyFont="1" applyAlignment="1">
      <alignment horizontal="center"/>
    </xf>
    <xf numFmtId="164" fontId="10" fillId="0" borderId="0" xfId="1" applyNumberFormat="1" applyFont="1" applyFill="1" applyBorder="1" applyAlignment="1">
      <alignment horizontal="center"/>
    </xf>
    <xf numFmtId="164" fontId="10" fillId="0" borderId="0" xfId="1" applyNumberFormat="1" applyFont="1" applyBorder="1" applyAlignment="1">
      <alignment horizontal="center"/>
    </xf>
    <xf numFmtId="43" fontId="10" fillId="0" borderId="0" xfId="1" applyFont="1" applyBorder="1"/>
    <xf numFmtId="43" fontId="8" fillId="0" borderId="0" xfId="1" applyFont="1" applyBorder="1"/>
    <xf numFmtId="164" fontId="10" fillId="0" borderId="0" xfId="3" applyNumberFormat="1" applyFont="1"/>
    <xf numFmtId="14" fontId="10" fillId="0" borderId="0" xfId="3" applyNumberFormat="1" applyFont="1"/>
    <xf numFmtId="164" fontId="10" fillId="0" borderId="0" xfId="3" applyNumberFormat="1" applyFont="1" applyAlignment="1">
      <alignment horizontal="center"/>
    </xf>
    <xf numFmtId="43" fontId="8" fillId="0" borderId="0" xfId="1" applyFont="1" applyBorder="1" applyAlignment="1">
      <alignment horizontal="center"/>
    </xf>
    <xf numFmtId="0" fontId="6" fillId="0" borderId="0" xfId="5" applyAlignment="1">
      <alignment horizontal="right"/>
    </xf>
    <xf numFmtId="0" fontId="9" fillId="0" borderId="0" xfId="4" quotePrefix="1" applyNumberFormat="1" applyFont="1" applyAlignment="1">
      <alignment wrapText="1"/>
    </xf>
    <xf numFmtId="164" fontId="13" fillId="0" borderId="0" xfId="4" applyNumberFormat="1" applyFont="1" applyBorder="1" applyAlignment="1">
      <alignment horizontal="right"/>
    </xf>
    <xf numFmtId="164" fontId="6" fillId="0" borderId="0" xfId="4" applyNumberFormat="1" applyFont="1" applyBorder="1" applyAlignment="1">
      <alignment horizontal="right"/>
    </xf>
    <xf numFmtId="0" fontId="5" fillId="0" borderId="0" xfId="0" applyFont="1" applyAlignment="1">
      <alignment horizontal="center"/>
    </xf>
    <xf numFmtId="165" fontId="5" fillId="0" borderId="0" xfId="0" applyNumberFormat="1" applyFont="1"/>
    <xf numFmtId="164" fontId="5" fillId="0" borderId="0" xfId="1" applyNumberFormat="1" applyFont="1" applyAlignment="1">
      <alignment horizontal="right"/>
    </xf>
    <xf numFmtId="164" fontId="5" fillId="0" borderId="0" xfId="1" applyNumberFormat="1" applyFont="1"/>
    <xf numFmtId="166" fontId="10" fillId="0" borderId="0" xfId="7" applyNumberFormat="1" applyFont="1" applyFill="1" applyBorder="1"/>
    <xf numFmtId="0" fontId="5" fillId="0" borderId="0" xfId="4" applyNumberFormat="1" applyFont="1" applyAlignment="1">
      <alignment horizontal="right"/>
    </xf>
    <xf numFmtId="0" fontId="14" fillId="0" borderId="0" xfId="5" applyFont="1" applyAlignment="1">
      <alignment horizontal="right"/>
    </xf>
    <xf numFmtId="164" fontId="8" fillId="0" borderId="2" xfId="4" applyNumberFormat="1" applyFont="1" applyFill="1" applyBorder="1" applyAlignment="1">
      <alignment horizontal="center" wrapText="1"/>
    </xf>
    <xf numFmtId="10" fontId="10" fillId="0" borderId="1" xfId="7" applyNumberFormat="1" applyFont="1" applyFill="1" applyBorder="1"/>
    <xf numFmtId="10" fontId="10" fillId="0" borderId="3" xfId="7" applyNumberFormat="1" applyFont="1" applyFill="1" applyBorder="1"/>
    <xf numFmtId="10" fontId="10" fillId="5" borderId="0" xfId="7" applyNumberFormat="1" applyFont="1" applyFill="1" applyBorder="1"/>
    <xf numFmtId="166" fontId="10" fillId="5" borderId="0" xfId="7" applyNumberFormat="1" applyFont="1" applyFill="1" applyBorder="1"/>
    <xf numFmtId="0" fontId="12" fillId="0" borderId="0" xfId="3" applyFont="1" applyAlignment="1">
      <alignment horizontal="center" vertical="center"/>
    </xf>
    <xf numFmtId="0" fontId="12" fillId="0" borderId="0" xfId="3" applyFont="1" applyAlignment="1">
      <alignment horizontal="center"/>
    </xf>
    <xf numFmtId="0" fontId="10" fillId="0" borderId="0" xfId="4" quotePrefix="1" applyNumberFormat="1" applyFont="1" applyAlignment="1">
      <alignment wrapText="1"/>
    </xf>
    <xf numFmtId="0" fontId="10" fillId="0" borderId="0" xfId="6" applyFont="1" applyAlignment="1">
      <alignment horizontal="center" vertical="top" wrapText="1"/>
    </xf>
    <xf numFmtId="0" fontId="10" fillId="0" borderId="0" xfId="4" quotePrefix="1" applyNumberFormat="1" applyFont="1" applyBorder="1" applyAlignment="1">
      <alignment wrapText="1"/>
    </xf>
    <xf numFmtId="0" fontId="7" fillId="0" borderId="0" xfId="4" applyNumberFormat="1" applyFont="1" applyAlignment="1">
      <alignment wrapText="1"/>
    </xf>
    <xf numFmtId="0" fontId="12" fillId="0" borderId="0" xfId="3" applyFont="1" applyAlignment="1">
      <alignment wrapText="1"/>
    </xf>
    <xf numFmtId="0" fontId="11" fillId="0" borderId="0" xfId="4" applyNumberFormat="1" applyFont="1" applyAlignment="1">
      <alignment horizontal="center" vertical="top" wrapText="1"/>
    </xf>
    <xf numFmtId="0" fontId="11" fillId="0" borderId="0" xfId="4" applyNumberFormat="1" applyFont="1" applyBorder="1" applyAlignment="1">
      <alignment horizontal="center" vertical="top" wrapText="1"/>
    </xf>
    <xf numFmtId="0" fontId="15" fillId="0" borderId="0" xfId="4" applyNumberFormat="1" applyFont="1" applyAlignment="1">
      <alignment horizontal="center" vertical="top" wrapText="1"/>
    </xf>
    <xf numFmtId="0" fontId="11" fillId="0" borderId="2" xfId="0" applyFont="1" applyBorder="1" applyAlignment="1">
      <alignment horizontal="center" wrapText="1"/>
    </xf>
    <xf numFmtId="165" fontId="11" fillId="0" borderId="2" xfId="0" applyNumberFormat="1" applyFont="1" applyBorder="1" applyAlignment="1">
      <alignment horizontal="center"/>
    </xf>
    <xf numFmtId="165" fontId="11" fillId="0" borderId="0" xfId="0" applyNumberFormat="1" applyFont="1"/>
    <xf numFmtId="164" fontId="11" fillId="0" borderId="0" xfId="1" applyNumberFormat="1" applyFont="1" applyAlignment="1">
      <alignment horizontal="right"/>
    </xf>
    <xf numFmtId="164" fontId="11" fillId="0" borderId="2" xfId="1" applyNumberFormat="1" applyFont="1" applyBorder="1" applyAlignment="1">
      <alignment horizontal="center" wrapText="1"/>
    </xf>
    <xf numFmtId="164" fontId="11" fillId="0" borderId="0" xfId="1" applyNumberFormat="1" applyFont="1" applyAlignment="1">
      <alignment horizontal="right" wrapText="1"/>
    </xf>
    <xf numFmtId="0" fontId="16" fillId="0" borderId="0" xfId="0" applyFont="1"/>
  </cellXfs>
  <cellStyles count="10">
    <cellStyle name="Comma" xfId="1" builtinId="3"/>
    <cellStyle name="Comma 7" xfId="4" xr:uid="{46996927-1831-4C49-B620-C53C12EF8311}"/>
    <cellStyle name="Currency 2 2" xfId="9" xr:uid="{57CDD5A3-6D5D-4799-9C46-DE1D44DA02A7}"/>
    <cellStyle name="Normal" xfId="0" builtinId="0"/>
    <cellStyle name="Normal 2 3 2 2 2 3 2 3 2 2 2 2 2 2 2 2 2 2 2 2 2 2 2 2 2 2 2 2 2 2 2 2 2" xfId="3" xr:uid="{65920378-9446-4016-AFA1-EE30E3BA38BB}"/>
    <cellStyle name="Normal 5 2" xfId="6" xr:uid="{1FF85497-EC86-494B-9B86-CA1406C94D7C}"/>
    <cellStyle name="Normal_Rate Base 5 Quarter Average 3" xfId="8" xr:uid="{291DDC5F-A226-4804-99F9-C22FA4CC956F}"/>
    <cellStyle name="Normal_Schedules_National Grid" xfId="5" xr:uid="{656EA96A-5D60-4C62-A3FD-742BA2D77CD4}"/>
    <cellStyle name="Percent" xfId="2" builtinId="5"/>
    <cellStyle name="Percent 2 2" xfId="7" xr:uid="{38B05791-6E1B-46F0-AF8A-E25540BAD4A7}"/>
  </cellStyles>
  <dxfs count="0"/>
  <tableStyles count="0" defaultTableStyle="TableStyleMedium2" defaultPivotStyle="PivotStyleLight16"/>
  <colors>
    <mruColors>
      <color rgb="FF1D08B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externalLink" Target="externalLinks/externalLink11.xml"/><Relationship Id="rId29"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6.xml"/><Relationship Id="rId23" Type="http://schemas.openxmlformats.org/officeDocument/2006/relationships/sharedStrings" Target="sharedStrings.xml"/><Relationship Id="rId28" Type="http://schemas.openxmlformats.org/officeDocument/2006/relationships/customXml" Target="../customXml/item4.xml"/><Relationship Id="rId10" Type="http://schemas.openxmlformats.org/officeDocument/2006/relationships/externalLink" Target="externalLinks/externalLink1.xml"/><Relationship Id="rId19" Type="http://schemas.openxmlformats.org/officeDocument/2006/relationships/externalLink" Target="externalLinks/externalLink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styles" Target="styles.xml"/><Relationship Id="rId27"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2\c\SALES%20REPORT\DEC%201998\BIS%20MAY.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vansv9\datadirs\ZAdminSVCFinancial\BUDGET%202007\CAPITAL_2006_STO.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er18.deloitteonline.com/Documents%20and%20Settings/joryan/My%20Documents/Company/Cinergy/263A/SSCM%20Settlements/2002%20M-1%20Calc/PSI%20M1%20Non%20R&amp;R-%202002.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G:\TAXES\Accounting_Tax\Accounting\BMI%20Closings\Monthly%20Tax%20Calc%20Reports%20(RS%20255)\2024\Q1\TEC-RIE%20FINAL%2003-2024.xlsm" TargetMode="External"/><Relationship Id="rId1" Type="http://schemas.openxmlformats.org/officeDocument/2006/relationships/externalLinkPath" Target="file:///G:\TAXES\Accounting_Tax\Accounting\BMI%20Closings\Monthly%20Tax%20Calc%20Reports%20(RS%20255)\2024\Q1\TEC-RIE%20FINAL%2003-2024.xlsm"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Book4"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Contb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file:///X:\FIN\Strategic%20Development\Strategic%20Development%20Group\Transmission%20Model\Transmission%20Model%20v%20Four%20Dep%20Buckets%20external%20v14.xlsx" TargetMode="External"/><Relationship Id="rId1" Type="http://schemas.openxmlformats.org/officeDocument/2006/relationships/externalLinkPath" Target="file:///X:\FIN\Strategic%20Development\Strategic%20Development%20Group\Transmission%20Model\Transmission%20Model%20v%20Four%20Dep%20Buckets%20external%20v14.xlsx"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21017"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20001"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KEDNY%20KEDLI%20Rate%20Case\Labor%20%25\Benefits%20Capitalization\4505%20(E2E)%20-%20RC%20Model%20(PAF)%20-%20KEDLI%20Tot%20Sp%20Det%20Cost%20Trace%20-%20Orig%20Company%20HTY%20Model%20v6.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ceadvisors.sharepoint.com/N4844/KeySpan/Special%20Proj%202009/Estimated%20Expense/Estimated%20Expense%202010%20-%20fixed%20GL%20Amortizatio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 LIST-C1 21 (2)"/>
      <sheetName val="BIS LIST-C1 20 (2)"/>
      <sheetName val="BIS LIST-C2 18"/>
      <sheetName val="BIS LIST-C2 19"/>
      <sheetName val="BIS LIST-C2 20"/>
      <sheetName val="BIS LIST-C2 21"/>
      <sheetName val="BIS LIST-NTH 18"/>
      <sheetName val="BIS LIST-NTH 19"/>
      <sheetName val="BIS LIST-NTH 20"/>
      <sheetName val="BIS LIST-NTH 21"/>
      <sheetName val="BIS LIST-NTH 19 (2)"/>
      <sheetName val="BIS LIST-NTH 18 (2)"/>
      <sheetName val="BIS LIST-STH 20 (2)"/>
      <sheetName val="BIS LIST-STH 21 (2)"/>
      <sheetName val="BIS LIST-C1 18 (2)"/>
      <sheetName val="BIS LIST-C1 19 (2)"/>
      <sheetName val="BIS LIST-C1 19 (3)"/>
      <sheetName val="BIS LIST-EC 18 (2)"/>
      <sheetName val="BIS LIST-EC 19 (2)"/>
      <sheetName val="BIS LIST-STH 18 (2)"/>
      <sheetName val="BIS LIST-EC 20 (2)"/>
      <sheetName val="BIS LIST-EC 21 (2)"/>
      <sheetName val="BIS LIST_NTH 18"/>
      <sheetName val="CAPITAL"/>
      <sheetName val="BIS_LIST-C1_21_(2)"/>
      <sheetName val="BIS_LIST-C1_20_(2)"/>
      <sheetName val="BIS_LIST-C2_18"/>
      <sheetName val="BIS_LIST-C2_19"/>
      <sheetName val="BIS_LIST-C2_20"/>
      <sheetName val="BIS_LIST-C2_21"/>
      <sheetName val="BIS_LIST-NTH_18"/>
      <sheetName val="BIS_LIST-NTH_19"/>
      <sheetName val="BIS_LIST-NTH_20"/>
      <sheetName val="BIS_LIST-NTH_21"/>
      <sheetName val="BIS_LIST-NTH_19_(2)"/>
      <sheetName val="BIS_LIST-NTH_18_(2)"/>
      <sheetName val="BIS_LIST-STH_20_(2)"/>
      <sheetName val="BIS_LIST-STH_21_(2)"/>
      <sheetName val="BIS_LIST-C1_18_(2)"/>
      <sheetName val="BIS_LIST-C1_19_(2)"/>
      <sheetName val="BIS_LIST-C1_19_(3)"/>
      <sheetName val="BIS_LIST-EC_18_(2)"/>
      <sheetName val="BIS_LIST-EC_19_(2)"/>
      <sheetName val="BIS_LIST-STH_18_(2)"/>
      <sheetName val="BIS_LIST-EC_20_(2)"/>
      <sheetName val="BIS_LIST-EC_21_(2)"/>
      <sheetName val="BIS_LIST_NTH_18"/>
    </sheetNames>
    <sheetDataSet>
      <sheetData sheetId="0"/>
      <sheetData sheetId="1"/>
      <sheetData sheetId="2"/>
      <sheetData sheetId="3"/>
      <sheetData sheetId="4"/>
      <sheetData sheetId="5"/>
      <sheetData sheetId="6" refreshError="1"/>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EW SCREEN"/>
      <sheetName val="CONTROLS"/>
      <sheetName val="SUMMARY"/>
      <sheetName val="DETAIL REPORT"/>
      <sheetName val="POST DATA"/>
      <sheetName val="DATA"/>
      <sheetName val="TABLE"/>
      <sheetName val="I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duction Cost Ratio"/>
      <sheetName val="Fuels Adjustment"/>
      <sheetName val="Book to Tax"/>
      <sheetName val="2002Pool"/>
      <sheetName val="3.1 MSCs 2002"/>
      <sheetName val="2 Ineligible Assets"/>
      <sheetName val="1 Asset Classes"/>
      <sheetName val="Input Page"/>
      <sheetName val="Pools Summary"/>
      <sheetName val="CWIP"/>
      <sheetName val="Fuels Summary"/>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EC"/>
      <sheetName val="Org Structure"/>
      <sheetName val="Instructions"/>
      <sheetName val="Layout Changes"/>
      <sheetName val="JE"/>
      <sheetName val="Dashboard"/>
      <sheetName val="FIT-SIT Check"/>
      <sheetName val="Provision Upload"/>
      <sheetName val="NI Check"/>
      <sheetName val="Manual JEs"/>
      <sheetName val="ETR"/>
      <sheetName val="ETR2"/>
      <sheetName val="DeprNotNorm"/>
      <sheetName val="Import"/>
      <sheetName val="INPUTS"/>
      <sheetName val="ITC Reg "/>
      <sheetName val="MTM-OCI"/>
      <sheetName val="Reg-Plt-CONS"/>
      <sheetName val="Reg-Elect Trans"/>
      <sheetName val="Reg-Elect Dist"/>
      <sheetName val="Reg-Gas Dist"/>
      <sheetName val="Reg-Elect Gen"/>
      <sheetName val="Reg-NonPlt"/>
      <sheetName val="EDIT Detail"/>
      <sheetName val="NECO Rev Reduction"/>
      <sheetName val="Reclasses"/>
      <sheetName val="Rate Impact on NonPlant"/>
      <sheetName val="Rate Change"/>
      <sheetName val="Def Tax Recs --&gt;"/>
      <sheetName val="NECO Cons DIT Rec"/>
      <sheetName val="75001 NECO Cons"/>
      <sheetName val="75001 SEC"/>
      <sheetName val="75002 FERC Cons"/>
      <sheetName val="75002"/>
      <sheetName val="FERC Electric (G,T,D)"/>
      <sheetName val="75100 Gen"/>
      <sheetName val="75200 Trans"/>
      <sheetName val="75300 Dist"/>
      <sheetName val="75400 Gas"/>
      <sheetName val="Checklist"/>
      <sheetName val="Acct Rec Upload PPL"/>
      <sheetName val="RI Formula Rate"/>
      <sheetName val="Trans - WS 10 ADIT WS"/>
      <sheetName val="Dist FERC Pg"/>
      <sheetName val="Gas FERC Pg"/>
      <sheetName val="2022 FF1 TCJA Discl"/>
      <sheetName val="TEC Entry"/>
      <sheetName val="Sort"/>
      <sheetName val="Reg Liab Flux--&gt;"/>
      <sheetName val="Total"/>
      <sheetName val="Plant"/>
      <sheetName val="Plant Support--&gt;"/>
      <sheetName val="Notes"/>
      <sheetName val="Acctg"/>
      <sheetName val="Gen Rec 75100"/>
      <sheetName val="Rpt Checks-Gen"/>
      <sheetName val="BOY Rpt257-Gen"/>
      <sheetName val="P2R Rpt257-Gen"/>
      <sheetName val="CY Rpt216-Gen"/>
      <sheetName val="EOY Rpt257-Gen"/>
      <sheetName val="Trans Rec 75200"/>
      <sheetName val="Rpt Checks-T"/>
      <sheetName val="BOY Rpt257-T"/>
      <sheetName val="P2R Rpt257-T"/>
      <sheetName val="CY Rpt216-T"/>
      <sheetName val="EOY Rpt257-T"/>
      <sheetName val="Dist Rec 75300"/>
      <sheetName val="Rpt Checks-D"/>
      <sheetName val="BOY Rpt257-D"/>
      <sheetName val="P2R Rpt257-D"/>
      <sheetName val="CY Rpt216-D"/>
      <sheetName val="EOY Rpt257-D"/>
      <sheetName val="Gas Rec 75400"/>
      <sheetName val="Rpt Checks-Gas"/>
      <sheetName val="BOY Rpt257-Gas"/>
      <sheetName val="P2R Rpt257-Gas"/>
      <sheetName val="CY Rpt216-Gas"/>
      <sheetName val="EOY Rpt257-Gas"/>
      <sheetName val="Plant Summary"/>
      <sheetName val="Plant Sch M's"/>
      <sheetName val="ETR - APB28"/>
      <sheetName val="Translate Table"/>
      <sheetName val="Might not need ---&gt;"/>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 sheetId="17" refreshError="1"/>
      <sheetData sheetId="18"/>
      <sheetData sheetId="19"/>
      <sheetData sheetId="20"/>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sheetData sheetId="38"/>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sheetData sheetId="61" refreshError="1"/>
      <sheetData sheetId="62" refreshError="1"/>
      <sheetData sheetId="63" refreshError="1"/>
      <sheetData sheetId="64" refreshError="1"/>
      <sheetData sheetId="65" refreshError="1"/>
      <sheetData sheetId="66"/>
      <sheetData sheetId="67" refreshError="1"/>
      <sheetData sheetId="68" refreshError="1"/>
      <sheetData sheetId="69" refreshError="1"/>
      <sheetData sheetId="70" refreshError="1"/>
      <sheetData sheetId="71" refreshError="1"/>
      <sheetData sheetId="72"/>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48 (2)"/>
      <sheetName val="Book4"/>
      <sheetName val="Sheet1"/>
      <sheetName val="2| FERC Balance Sheet - FCC (2)"/>
      <sheetName val="RB Combine"/>
    </sheetNames>
    <definedNames>
      <definedName name="Month" refersTo="#REF!"/>
    </definedNames>
    <sheetDataSet>
      <sheetData sheetId="0" refreshError="1"/>
      <sheetData sheetId="1" refreshError="1"/>
      <sheetData sheetId="2"/>
      <sheetData sheetId="3"/>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bs"/>
      <sheetName val="Reference_Data"/>
      <sheetName val="Period"/>
      <sheetName val="Opex"/>
      <sheetName val="Disposals"/>
      <sheetName val="ANE Deals"/>
      <sheetName val="GasActivity"/>
      <sheetName val="Sep-Mar Calculations"/>
      <sheetName val="DOER A&amp;G"/>
      <sheetName val="MA data"/>
      <sheetName val="NH data"/>
      <sheetName val="RIGas data"/>
      <sheetName val="RIDist data"/>
      <sheetName val="RegExpenseTypes"/>
      <sheetName val="MAExtExpA&amp;GAlloc"/>
      <sheetName val="NHExtExpA&amp;GAlloc"/>
      <sheetName val="RIGasExtExpA&amp;GAlloc"/>
      <sheetName val="RIDistExtExpA&amp;GAlloc"/>
      <sheetName val="NHOutput"/>
      <sheetName val="DOER A&amp;G Alloc"/>
      <sheetName val="RIDistOutput"/>
      <sheetName val="RIGasOutput"/>
      <sheetName val="RegAcctgMatrix"/>
      <sheetName val="Lists"/>
      <sheetName val="Sep-Mar_Calculations"/>
      <sheetName val="ANE_Deals"/>
      <sheetName val="DOER_A&amp;G"/>
      <sheetName val="MA_data"/>
      <sheetName val="NH_data"/>
      <sheetName val="RIGas_data"/>
      <sheetName val="RIDist_data"/>
      <sheetName val="DOER_A&amp;G_Alloc"/>
      <sheetName val="Farmers AM"/>
      <sheetName val="Sep-Mar_Calculations1"/>
      <sheetName val="ANE_Deals1"/>
      <sheetName val="DOER_A&amp;G1"/>
      <sheetName val="MA_data1"/>
      <sheetName val="NH_data1"/>
      <sheetName val="RIGas_data1"/>
      <sheetName val="RIDist_data1"/>
      <sheetName val="DOER_A&amp;G_Alloc1"/>
      <sheetName val="Farmers_AM"/>
      <sheetName val="AC lookup"/>
      <sheetName val="Hyp Figures"/>
      <sheetName val="CC lookup"/>
      <sheetName val="Vendor List"/>
      <sheetName val="CoA Frame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sheetData sheetId="27"/>
      <sheetData sheetId="28"/>
      <sheetData sheetId="29"/>
      <sheetData sheetId="30"/>
      <sheetData sheetId="31"/>
      <sheetData sheetId="32" refreshError="1"/>
      <sheetData sheetId="33"/>
      <sheetData sheetId="34"/>
      <sheetData sheetId="35"/>
      <sheetData sheetId="36"/>
      <sheetData sheetId="37"/>
      <sheetData sheetId="38"/>
      <sheetData sheetId="39"/>
      <sheetData sheetId="40"/>
      <sheetData sheetId="41"/>
      <sheetData sheetId="42" refreshError="1"/>
      <sheetData sheetId="43" refreshError="1"/>
      <sheetData sheetId="44" refreshError="1"/>
      <sheetData sheetId="45" refreshError="1"/>
      <sheetData sheetId="4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hecks"/>
      <sheetName val="Project Inputs"/>
      <sheetName val="Revenue Requirement"/>
      <sheetName val="Rate Base"/>
      <sheetName val="Depreciation Capex - Bucket 1"/>
      <sheetName val="Depreciation Capex - Bucket 2"/>
      <sheetName val="Depreciation Capex - Bucket 3"/>
      <sheetName val="Depreciation Capex - Bucket 4"/>
      <sheetName val="Transmission Model v Four Dep B"/>
    </sheetNames>
    <sheetDataSet>
      <sheetData sheetId="0" refreshError="1"/>
      <sheetData sheetId="1"/>
      <sheetData sheetId="2" refreshError="1"/>
      <sheetData sheetId="3"/>
      <sheetData sheetId="4"/>
      <sheetData sheetId="5"/>
      <sheetData sheetId="6"/>
      <sheetData sheetId="7"/>
      <sheetData sheetId="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1017"/>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01"/>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bor Capitalization Form"/>
      <sheetName val="Labor Cap Form Data"/>
      <sheetName val="Pvt Labor Capitalization"/>
      <sheetName val="Pvt Labor By Ferc"/>
      <sheetName val="Pvt Benefits Capitalization"/>
      <sheetName val="Pvt Benefits Capitalization (2"/>
      <sheetName val="Pvt Recon to 4510"/>
      <sheetName val="Pvt"/>
      <sheetName val="Pvt (2)"/>
      <sheetName val="Detail Cost Tracing"/>
      <sheetName val="Final Ferc Lookup Table"/>
      <sheetName val="Lookup"/>
      <sheetName val="Cost Center Hierarchy"/>
      <sheetName val="Capitalization Table"/>
      <sheetName val="Labor cost element"/>
      <sheetName val="Fleet 4519 Info"/>
      <sheetName val="Fleet Recon 4519 to 4505 Rprt"/>
      <sheetName val="Fleet 6499 Summary"/>
      <sheetName val="Document Summar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US"/>
      <sheetName val="Summary UK"/>
      <sheetName val="IAS 19"/>
      <sheetName val="FAS 87 106"/>
      <sheetName val="FAS 87 106 - Gross"/>
      <sheetName val="IAS 19 - Pension sub-plan"/>
      <sheetName val="IAS 19 - OPEB sub-plan"/>
      <sheetName val="FAS 87 by sub-plan"/>
      <sheetName val="FAS 106 by sub-plan"/>
      <sheetName val="VERO Notes"/>
      <sheetName val="BU Allocation Pension"/>
      <sheetName val="BU Allocation Life"/>
      <sheetName val="BU Allocation Health"/>
      <sheetName val="BU Allocationl VERO"/>
    </sheetNames>
    <sheetDataSet>
      <sheetData sheetId="0" refreshError="1"/>
      <sheetData sheetId="1" refreshError="1"/>
      <sheetData sheetId="2" refreshError="1"/>
      <sheetData sheetId="3" refreshError="1"/>
      <sheetData sheetId="4" refreshError="1"/>
      <sheetData sheetId="5" refreshError="1"/>
      <sheetData sheetId="6"/>
      <sheetData sheetId="7"/>
      <sheetData sheetId="8"/>
      <sheetData sheetId="9"/>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965FB-1308-4365-9C0E-1E8F42FAFDA1}">
  <sheetPr>
    <pageSetUpPr fitToPage="1"/>
  </sheetPr>
  <dimension ref="A1:L70"/>
  <sheetViews>
    <sheetView tabSelected="1" workbookViewId="0">
      <selection activeCell="C12" sqref="C12"/>
    </sheetView>
  </sheetViews>
  <sheetFormatPr defaultColWidth="9.140625" defaultRowHeight="15"/>
  <cols>
    <col min="1" max="1" width="5.140625" style="6" customWidth="1"/>
    <col min="2" max="2" width="35" style="7" customWidth="1"/>
    <col min="3" max="3" width="34.140625" style="6" customWidth="1"/>
    <col min="4" max="4" width="16.7109375" style="6" customWidth="1"/>
    <col min="5" max="5" width="2.7109375" style="6" customWidth="1"/>
    <col min="6" max="6" width="16.7109375" style="6" customWidth="1"/>
    <col min="7" max="7" width="2.7109375" style="6" customWidth="1"/>
    <col min="8" max="8" width="16.7109375" style="6" customWidth="1"/>
    <col min="9" max="9" width="2.7109375" style="6" customWidth="1"/>
    <col min="10" max="10" width="16.7109375" style="6" customWidth="1"/>
    <col min="11" max="11" width="5.42578125" style="6" customWidth="1"/>
    <col min="12" max="16" width="15.7109375" style="6" customWidth="1"/>
    <col min="17" max="16384" width="9.140625" style="6"/>
  </cols>
  <sheetData>
    <row r="1" spans="1:12">
      <c r="J1" s="109" t="s">
        <v>0</v>
      </c>
    </row>
    <row r="2" spans="1:12">
      <c r="J2" s="109" t="s">
        <v>1</v>
      </c>
    </row>
    <row r="3" spans="1:12">
      <c r="J3" s="110" t="s">
        <v>2</v>
      </c>
    </row>
    <row r="4" spans="1:12">
      <c r="J4" s="110" t="s">
        <v>3</v>
      </c>
    </row>
    <row r="5" spans="1:12">
      <c r="J5" s="110" t="s">
        <v>4</v>
      </c>
    </row>
    <row r="7" spans="1:12" ht="15.75">
      <c r="A7" s="22" t="s">
        <v>5</v>
      </c>
      <c r="B7" s="23"/>
      <c r="C7" s="22"/>
      <c r="D7" s="22"/>
      <c r="E7" s="22"/>
      <c r="F7" s="22"/>
      <c r="G7" s="22"/>
      <c r="H7" s="22"/>
      <c r="I7" s="22"/>
      <c r="J7" s="24"/>
    </row>
    <row r="8" spans="1:12" ht="15.75">
      <c r="A8" s="22" t="s">
        <v>6</v>
      </c>
      <c r="B8" s="23"/>
      <c r="C8" s="22"/>
      <c r="D8" s="22"/>
      <c r="E8" s="22"/>
      <c r="F8" s="22"/>
      <c r="G8" s="22"/>
      <c r="H8" s="22"/>
      <c r="I8" s="22"/>
      <c r="J8" s="22"/>
    </row>
    <row r="9" spans="1:12" ht="15.75">
      <c r="A9" s="22"/>
      <c r="B9" s="23"/>
      <c r="C9" s="22"/>
      <c r="D9" s="22"/>
      <c r="E9" s="22"/>
      <c r="F9" s="22"/>
      <c r="G9" s="22"/>
      <c r="H9" s="22"/>
      <c r="I9" s="22"/>
      <c r="J9" s="22"/>
    </row>
    <row r="10" spans="1:12" ht="201.75" customHeight="1">
      <c r="A10" s="22"/>
      <c r="B10" s="118" t="s">
        <v>7</v>
      </c>
      <c r="C10" s="118"/>
      <c r="D10" s="118"/>
      <c r="E10" s="118"/>
      <c r="F10" s="118"/>
      <c r="G10" s="118"/>
      <c r="H10" s="118"/>
      <c r="I10" s="118"/>
      <c r="J10" s="118"/>
      <c r="K10" s="8"/>
      <c r="L10" s="8"/>
    </row>
    <row r="11" spans="1:12" ht="15.75">
      <c r="A11" s="22"/>
      <c r="B11" s="23"/>
      <c r="C11" s="22"/>
      <c r="D11" s="22"/>
      <c r="E11" s="22"/>
      <c r="F11" s="22"/>
      <c r="G11" s="22"/>
      <c r="H11" s="22"/>
      <c r="I11" s="22"/>
      <c r="J11" s="22"/>
    </row>
    <row r="12" spans="1:12" s="125" customFormat="1" ht="45.75">
      <c r="A12" s="123" t="s">
        <v>8</v>
      </c>
      <c r="B12" s="124" t="s">
        <v>9</v>
      </c>
      <c r="C12" s="124"/>
      <c r="D12" s="124" t="s">
        <v>10</v>
      </c>
      <c r="E12" s="124"/>
      <c r="F12" s="124" t="s">
        <v>11</v>
      </c>
      <c r="G12" s="124"/>
      <c r="H12" s="124" t="s">
        <v>12</v>
      </c>
      <c r="I12" s="123"/>
      <c r="J12" s="124" t="s">
        <v>13</v>
      </c>
    </row>
    <row r="13" spans="1:12" s="9" customFormat="1" ht="15.75">
      <c r="A13" s="25">
        <v>1</v>
      </c>
      <c r="B13" s="28" t="s">
        <v>14</v>
      </c>
      <c r="C13" s="29"/>
      <c r="D13" s="30">
        <v>0.21</v>
      </c>
      <c r="E13" s="27"/>
      <c r="F13" s="27"/>
      <c r="G13" s="27"/>
      <c r="H13" s="27"/>
      <c r="I13" s="27"/>
      <c r="J13" s="27"/>
    </row>
    <row r="14" spans="1:12" s="9" customFormat="1" ht="15.75">
      <c r="A14" s="25"/>
      <c r="B14" s="28"/>
      <c r="C14" s="29"/>
      <c r="D14" s="30"/>
      <c r="E14" s="27"/>
      <c r="F14" s="27"/>
      <c r="G14" s="27"/>
      <c r="H14" s="27"/>
      <c r="I14" s="27"/>
      <c r="J14" s="27"/>
    </row>
    <row r="15" spans="1:12" s="9" customFormat="1" ht="15.75">
      <c r="A15" s="25"/>
      <c r="B15" s="31"/>
      <c r="C15" s="32"/>
      <c r="D15" s="119" t="s">
        <v>15</v>
      </c>
      <c r="E15" s="27"/>
      <c r="F15" s="27" t="s">
        <v>16</v>
      </c>
      <c r="G15" s="27"/>
      <c r="H15" s="27" t="s">
        <v>17</v>
      </c>
      <c r="I15" s="27"/>
      <c r="J15" s="27" t="s">
        <v>18</v>
      </c>
    </row>
    <row r="16" spans="1:12" s="9" customFormat="1" ht="31.5">
      <c r="A16" s="25"/>
      <c r="B16" s="31"/>
      <c r="C16" s="32"/>
      <c r="D16" s="119"/>
      <c r="E16" s="27"/>
      <c r="F16" s="27"/>
      <c r="G16" s="27"/>
      <c r="H16" s="27"/>
      <c r="I16" s="27"/>
      <c r="J16" s="53" t="s">
        <v>19</v>
      </c>
    </row>
    <row r="17" spans="1:10" s="9" customFormat="1" ht="15.75">
      <c r="A17" s="25">
        <f>+A13+1</f>
        <v>2</v>
      </c>
      <c r="B17" s="28" t="s">
        <v>20</v>
      </c>
      <c r="C17" s="29"/>
      <c r="D17" s="30">
        <v>0.48</v>
      </c>
      <c r="E17" s="54"/>
      <c r="F17" s="108">
        <v>4.7640000000000002E-2</v>
      </c>
      <c r="G17" s="55"/>
      <c r="H17" s="108">
        <f>+D17/(D17+D18)*F17</f>
        <v>4.7640000000000002E-2</v>
      </c>
      <c r="I17" s="56"/>
      <c r="J17" s="27"/>
    </row>
    <row r="18" spans="1:10" s="9" customFormat="1" ht="15" customHeight="1">
      <c r="A18" s="25">
        <f>+A17+1</f>
        <v>3</v>
      </c>
      <c r="B18" s="28" t="s">
        <v>21</v>
      </c>
      <c r="C18" s="29"/>
      <c r="D18" s="30">
        <v>0</v>
      </c>
      <c r="E18" s="54"/>
      <c r="F18" s="30">
        <v>4.5499999999999999E-2</v>
      </c>
      <c r="G18" s="55"/>
      <c r="H18" s="30">
        <f>+D18/(D17+D18)*F18</f>
        <v>0</v>
      </c>
      <c r="I18" s="56"/>
      <c r="J18" s="27"/>
    </row>
    <row r="19" spans="1:10" s="9" customFormat="1" ht="15.75">
      <c r="A19" s="25">
        <f>+A18+1</f>
        <v>4</v>
      </c>
      <c r="B19" s="28" t="s">
        <v>22</v>
      </c>
      <c r="C19" s="29" t="s">
        <v>23</v>
      </c>
      <c r="D19" s="112">
        <f>SUM(D17:D18)</f>
        <v>0.48</v>
      </c>
      <c r="E19" s="54"/>
      <c r="F19" s="54"/>
      <c r="G19" s="55"/>
      <c r="H19" s="57">
        <f>+ROUND(H17+H18,8)</f>
        <v>4.7640000000000002E-2</v>
      </c>
      <c r="I19" s="27"/>
      <c r="J19" s="57">
        <f>+D19*H19</f>
        <v>2.2867200000000001E-2</v>
      </c>
    </row>
    <row r="20" spans="1:10" s="9" customFormat="1" ht="15.75">
      <c r="A20" s="25">
        <f>+A19+1</f>
        <v>5</v>
      </c>
      <c r="B20" s="28" t="s">
        <v>24</v>
      </c>
      <c r="C20" s="29"/>
      <c r="D20" s="30">
        <v>0</v>
      </c>
      <c r="E20" s="54"/>
      <c r="F20" s="54"/>
      <c r="G20" s="55"/>
      <c r="H20" s="30">
        <v>0</v>
      </c>
      <c r="I20" s="27"/>
      <c r="J20" s="30">
        <f>+D20*H20</f>
        <v>0</v>
      </c>
    </row>
    <row r="21" spans="1:10" s="9" customFormat="1" ht="15.75">
      <c r="A21" s="25">
        <f t="shared" ref="A21:A22" si="0">+A20+1</f>
        <v>6</v>
      </c>
      <c r="B21" s="28" t="s">
        <v>25</v>
      </c>
      <c r="C21" s="29"/>
      <c r="D21" s="114">
        <v>0.52</v>
      </c>
      <c r="E21" s="54"/>
      <c r="F21" s="54"/>
      <c r="G21" s="55"/>
      <c r="H21" s="115">
        <v>9.2749999999999999E-2</v>
      </c>
      <c r="I21" s="27"/>
      <c r="J21" s="30">
        <f>+D21*H21</f>
        <v>4.8230000000000002E-2</v>
      </c>
    </row>
    <row r="22" spans="1:10" s="9" customFormat="1" ht="16.5" thickBot="1">
      <c r="A22" s="25">
        <f t="shared" si="0"/>
        <v>7</v>
      </c>
      <c r="B22" s="28" t="s">
        <v>26</v>
      </c>
      <c r="C22" s="29" t="s">
        <v>27</v>
      </c>
      <c r="D22" s="113">
        <f>SUM(D19:D21)</f>
        <v>1</v>
      </c>
      <c r="E22" s="56"/>
      <c r="F22" s="27"/>
      <c r="G22" s="27"/>
      <c r="H22" s="27"/>
      <c r="I22" s="27"/>
      <c r="J22" s="27"/>
    </row>
    <row r="23" spans="1:10" s="9" customFormat="1" ht="16.5" thickTop="1">
      <c r="A23" s="25"/>
      <c r="B23" s="28"/>
      <c r="C23" s="25"/>
      <c r="D23" s="27"/>
      <c r="E23" s="56"/>
      <c r="F23" s="27"/>
      <c r="G23" s="27"/>
      <c r="H23" s="27"/>
      <c r="I23" s="27"/>
      <c r="J23" s="27"/>
    </row>
    <row r="24" spans="1:10" s="9" customFormat="1" ht="15.75">
      <c r="A24" s="25">
        <f>+A22+1</f>
        <v>8</v>
      </c>
      <c r="B24" s="28" t="s">
        <v>28</v>
      </c>
      <c r="C24" s="25" t="s">
        <v>29</v>
      </c>
      <c r="D24" s="25"/>
      <c r="E24" s="25"/>
      <c r="F24" s="25"/>
      <c r="G24" s="25"/>
      <c r="H24" s="25"/>
      <c r="I24" s="25"/>
      <c r="J24" s="34">
        <f>SUM(J19:J23)</f>
        <v>7.1097199999999999E-2</v>
      </c>
    </row>
    <row r="25" spans="1:10" s="9" customFormat="1" ht="31.5">
      <c r="A25" s="25">
        <f t="shared" ref="A25" si="1">+A24+1</f>
        <v>9</v>
      </c>
      <c r="B25" s="28" t="s">
        <v>30</v>
      </c>
      <c r="C25" s="29" t="s">
        <v>31</v>
      </c>
      <c r="D25" s="25"/>
      <c r="E25" s="25"/>
      <c r="F25" s="25"/>
      <c r="G25" s="25"/>
      <c r="H25" s="25"/>
      <c r="I25" s="25"/>
      <c r="J25" s="34">
        <f>(+J20+J21)*D13/(1-D13)</f>
        <v>1.2820632911392404E-2</v>
      </c>
    </row>
    <row r="26" spans="1:10" s="9" customFormat="1" ht="16.5" thickBot="1">
      <c r="A26" s="25">
        <f>+A25+1</f>
        <v>10</v>
      </c>
      <c r="B26" s="28" t="s">
        <v>32</v>
      </c>
      <c r="C26" s="29" t="s">
        <v>33</v>
      </c>
      <c r="D26" s="25"/>
      <c r="E26" s="33"/>
      <c r="F26" s="25"/>
      <c r="G26" s="25"/>
      <c r="H26" s="25"/>
      <c r="I26" s="25"/>
      <c r="J26" s="35">
        <f>J24+J25</f>
        <v>8.3917832911392404E-2</v>
      </c>
    </row>
    <row r="27" spans="1:10" s="9" customFormat="1" ht="16.5" thickTop="1">
      <c r="A27" s="25"/>
      <c r="B27" s="25"/>
      <c r="C27" s="25"/>
      <c r="D27" s="25"/>
      <c r="E27" s="25"/>
      <c r="F27" s="25"/>
      <c r="G27" s="25"/>
      <c r="H27" s="25"/>
      <c r="I27" s="25"/>
      <c r="J27" s="25"/>
    </row>
    <row r="28" spans="1:10" s="9" customFormat="1" ht="15.75">
      <c r="A28" s="25"/>
      <c r="B28" s="36" t="s">
        <v>34</v>
      </c>
      <c r="C28" s="36"/>
      <c r="D28" s="25"/>
      <c r="E28" s="25"/>
      <c r="F28" s="25"/>
      <c r="G28" s="25"/>
      <c r="H28" s="25"/>
      <c r="I28" s="25"/>
      <c r="J28" s="25"/>
    </row>
    <row r="29" spans="1:10" s="9" customFormat="1" ht="15.75">
      <c r="A29" s="25"/>
      <c r="B29" s="25"/>
      <c r="C29" s="25"/>
      <c r="D29" s="25"/>
      <c r="E29" s="25"/>
      <c r="F29" s="25"/>
      <c r="G29" s="25"/>
      <c r="H29" s="25"/>
      <c r="I29" s="25"/>
      <c r="J29" s="25"/>
    </row>
    <row r="30" spans="1:10" ht="15.75">
      <c r="A30" s="37"/>
      <c r="B30" s="23" t="s">
        <v>35</v>
      </c>
      <c r="C30" s="29"/>
      <c r="D30" s="29"/>
      <c r="E30" s="29"/>
      <c r="F30" s="29"/>
      <c r="G30" s="29"/>
      <c r="H30" s="29"/>
      <c r="I30" s="29"/>
      <c r="J30" s="29"/>
    </row>
    <row r="31" spans="1:10" ht="47.25">
      <c r="A31" s="22"/>
      <c r="B31" s="22"/>
      <c r="C31" s="22"/>
      <c r="D31" s="111" t="s">
        <v>36</v>
      </c>
      <c r="E31" s="38"/>
      <c r="F31" s="29"/>
      <c r="G31" s="29"/>
      <c r="H31" s="29"/>
      <c r="I31" s="22"/>
      <c r="J31" s="22"/>
    </row>
    <row r="32" spans="1:10" ht="15.75">
      <c r="A32" s="22">
        <f>+A26+1</f>
        <v>11</v>
      </c>
      <c r="B32" s="22" t="s">
        <v>37</v>
      </c>
      <c r="C32" s="22" t="s">
        <v>38</v>
      </c>
      <c r="D32" s="38">
        <f>'Pg3 Summary'!E13</f>
        <v>107819954</v>
      </c>
      <c r="E32" s="38"/>
      <c r="F32" s="29"/>
      <c r="G32" s="29"/>
      <c r="H32" s="29"/>
      <c r="I32" s="22"/>
      <c r="J32" s="22"/>
    </row>
    <row r="33" spans="1:11" ht="15.75">
      <c r="A33" s="22">
        <f>+A32+1</f>
        <v>12</v>
      </c>
      <c r="B33" s="22" t="s">
        <v>39</v>
      </c>
      <c r="C33" s="22" t="s">
        <v>40</v>
      </c>
      <c r="D33" s="38">
        <f>'Pg3 Summary'!E16</f>
        <v>106945583</v>
      </c>
      <c r="E33" s="38"/>
      <c r="F33" s="29"/>
      <c r="G33" s="29"/>
      <c r="H33" s="29"/>
      <c r="I33" s="22"/>
      <c r="J33" s="22"/>
    </row>
    <row r="34" spans="1:11" ht="15.75">
      <c r="A34" s="22">
        <f t="shared" ref="A34:A37" si="2">+A33+1</f>
        <v>13</v>
      </c>
      <c r="B34" s="22" t="s">
        <v>41</v>
      </c>
      <c r="C34" s="22" t="s">
        <v>42</v>
      </c>
      <c r="D34" s="38">
        <f>'Pg3 Summary'!E20</f>
        <v>106114592</v>
      </c>
      <c r="E34" s="38"/>
      <c r="F34" s="29"/>
      <c r="G34" s="29"/>
      <c r="H34" s="29"/>
      <c r="I34" s="22"/>
      <c r="J34" s="22"/>
    </row>
    <row r="35" spans="1:11" ht="15.75">
      <c r="A35" s="22">
        <f t="shared" si="2"/>
        <v>14</v>
      </c>
      <c r="B35" s="22" t="s">
        <v>43</v>
      </c>
      <c r="C35" s="22" t="s">
        <v>44</v>
      </c>
      <c r="D35" s="38">
        <f>'Pg3 Summary'!E23</f>
        <v>105370360</v>
      </c>
      <c r="E35" s="38"/>
      <c r="F35" s="29"/>
      <c r="G35" s="29"/>
      <c r="H35" s="29"/>
      <c r="I35" s="22"/>
      <c r="J35" s="22"/>
    </row>
    <row r="36" spans="1:11" ht="15.75">
      <c r="A36" s="22">
        <f t="shared" si="2"/>
        <v>15</v>
      </c>
      <c r="B36" s="22" t="s">
        <v>37</v>
      </c>
      <c r="C36" s="22" t="s">
        <v>45</v>
      </c>
      <c r="D36" s="38">
        <f>'Pg3 Summary'!E26</f>
        <v>104626127</v>
      </c>
      <c r="E36" s="38"/>
      <c r="F36" s="29"/>
      <c r="G36" s="29"/>
      <c r="H36" s="29"/>
      <c r="I36" s="22"/>
      <c r="J36" s="22"/>
    </row>
    <row r="37" spans="1:11" ht="16.5" thickBot="1">
      <c r="A37" s="22">
        <f t="shared" si="2"/>
        <v>16</v>
      </c>
      <c r="B37" s="39" t="s">
        <v>46</v>
      </c>
      <c r="C37" s="22"/>
      <c r="D37" s="40">
        <f>AVERAGE(D32:D36)</f>
        <v>106175323.2</v>
      </c>
      <c r="E37" s="38"/>
      <c r="F37" s="29"/>
      <c r="G37" s="29"/>
      <c r="H37" s="29"/>
      <c r="I37" s="22"/>
      <c r="J37" s="22"/>
    </row>
    <row r="38" spans="1:11" ht="16.5" thickTop="1">
      <c r="A38" s="22"/>
      <c r="B38" s="22"/>
      <c r="C38" s="22"/>
      <c r="D38" s="38"/>
      <c r="E38" s="38"/>
      <c r="F38" s="29"/>
      <c r="G38" s="29"/>
      <c r="H38" s="29"/>
      <c r="I38" s="22"/>
      <c r="J38" s="22"/>
    </row>
    <row r="39" spans="1:11" ht="15.75">
      <c r="A39" s="22"/>
      <c r="B39" s="22"/>
      <c r="C39" s="22"/>
      <c r="D39" s="38"/>
      <c r="E39" s="38"/>
      <c r="F39" s="29"/>
      <c r="G39" s="29"/>
      <c r="H39" s="29"/>
      <c r="I39" s="22"/>
      <c r="J39" s="22"/>
    </row>
    <row r="40" spans="1:11" s="11" customFormat="1" ht="15.75">
      <c r="A40" s="41">
        <f>+A37+1</f>
        <v>17</v>
      </c>
      <c r="B40" s="42" t="s">
        <v>47</v>
      </c>
      <c r="C40" s="43" t="s">
        <v>48</v>
      </c>
      <c r="D40" s="44">
        <f>+D37</f>
        <v>106175323.2</v>
      </c>
      <c r="E40" s="45"/>
      <c r="F40" s="29"/>
      <c r="G40" s="29"/>
      <c r="H40" s="29"/>
      <c r="I40" s="45"/>
      <c r="J40" s="45"/>
    </row>
    <row r="41" spans="1:11" s="11" customFormat="1" ht="15.75">
      <c r="A41" s="37"/>
      <c r="B41" s="45"/>
      <c r="C41" s="46"/>
      <c r="D41" s="45"/>
      <c r="E41" s="45"/>
      <c r="F41" s="29"/>
      <c r="G41" s="29"/>
      <c r="H41" s="29"/>
      <c r="I41" s="45"/>
      <c r="J41" s="45"/>
    </row>
    <row r="42" spans="1:11" s="11" customFormat="1" ht="15.75">
      <c r="A42" s="37">
        <f>+A40+1</f>
        <v>18</v>
      </c>
      <c r="B42" s="45" t="s">
        <v>49</v>
      </c>
      <c r="C42" s="46" t="s">
        <v>50</v>
      </c>
      <c r="D42" s="47">
        <f>D40*$J$19</f>
        <v>2427932.35067904</v>
      </c>
      <c r="E42" s="45"/>
      <c r="F42" s="29"/>
      <c r="G42" s="29"/>
      <c r="H42" s="29"/>
      <c r="I42" s="45"/>
      <c r="J42" s="47"/>
      <c r="K42" s="12"/>
    </row>
    <row r="43" spans="1:11" s="11" customFormat="1" ht="15.75">
      <c r="A43" s="37">
        <f>+A42+1</f>
        <v>19</v>
      </c>
      <c r="B43" s="28" t="s">
        <v>51</v>
      </c>
      <c r="C43" s="46" t="s">
        <v>52</v>
      </c>
      <c r="D43" s="47">
        <f>D40*$J$20</f>
        <v>0</v>
      </c>
      <c r="E43" s="45"/>
      <c r="F43" s="29"/>
      <c r="G43" s="29"/>
      <c r="H43" s="29"/>
      <c r="I43" s="45"/>
      <c r="J43" s="47"/>
      <c r="K43" s="12"/>
    </row>
    <row r="44" spans="1:11" s="11" customFormat="1" ht="15.75">
      <c r="A44" s="37">
        <f>+A43+1</f>
        <v>20</v>
      </c>
      <c r="B44" s="28" t="s">
        <v>53</v>
      </c>
      <c r="C44" s="46" t="s">
        <v>54</v>
      </c>
      <c r="D44" s="47">
        <f>D40*$J$21</f>
        <v>5120835.837936</v>
      </c>
      <c r="E44" s="45"/>
      <c r="F44" s="29"/>
      <c r="G44" s="29"/>
      <c r="H44" s="29"/>
      <c r="I44" s="45"/>
      <c r="J44" s="45"/>
    </row>
    <row r="45" spans="1:11" s="11" customFormat="1" ht="31.5">
      <c r="A45" s="37">
        <f t="shared" ref="A45:A46" si="3">+A44+1</f>
        <v>21</v>
      </c>
      <c r="B45" s="45" t="s">
        <v>55</v>
      </c>
      <c r="C45" s="46" t="s">
        <v>56</v>
      </c>
      <c r="D45" s="47">
        <f>((D43+D44)/(1-$D$13))*$D$13</f>
        <v>1361234.8429956455</v>
      </c>
      <c r="E45" s="45"/>
      <c r="F45" s="29"/>
      <c r="G45" s="29"/>
      <c r="H45" s="29"/>
      <c r="I45" s="45"/>
      <c r="J45" s="45"/>
    </row>
    <row r="46" spans="1:11" s="11" customFormat="1" ht="15.75">
      <c r="A46" s="37">
        <f t="shared" si="3"/>
        <v>22</v>
      </c>
      <c r="B46" s="42" t="s">
        <v>57</v>
      </c>
      <c r="C46" s="43" t="s">
        <v>58</v>
      </c>
      <c r="D46" s="48">
        <f t="shared" ref="D46" si="4">SUM(D42:D45)</f>
        <v>8910003.0316106863</v>
      </c>
      <c r="E46" s="45"/>
      <c r="F46" s="29"/>
      <c r="G46" s="29"/>
      <c r="H46" s="29"/>
      <c r="I46" s="45"/>
      <c r="J46" s="45"/>
    </row>
    <row r="47" spans="1:11" s="11" customFormat="1" ht="15.75">
      <c r="A47" s="37"/>
      <c r="B47" s="45"/>
      <c r="C47" s="46"/>
      <c r="D47" s="45"/>
      <c r="E47" s="45"/>
      <c r="F47" s="29"/>
      <c r="G47" s="29"/>
      <c r="H47" s="29"/>
      <c r="I47" s="45"/>
      <c r="J47" s="49"/>
    </row>
    <row r="48" spans="1:11" s="11" customFormat="1" ht="31.5">
      <c r="A48" s="37">
        <f>+A46+1</f>
        <v>23</v>
      </c>
      <c r="B48" s="50" t="s">
        <v>59</v>
      </c>
      <c r="C48" s="51" t="s">
        <v>60</v>
      </c>
      <c r="D48" s="47">
        <f>-D37*$J$26</f>
        <v>-8910003.0316106863</v>
      </c>
      <c r="E48" s="45"/>
      <c r="F48" s="29"/>
      <c r="G48" s="29"/>
      <c r="H48" s="29"/>
      <c r="I48" s="45"/>
      <c r="J48" s="45"/>
    </row>
    <row r="49" spans="1:10" s="11" customFormat="1" ht="15.75">
      <c r="A49" s="37"/>
      <c r="B49" s="45"/>
      <c r="C49" s="46"/>
      <c r="D49" s="45"/>
      <c r="E49" s="45"/>
      <c r="F49" s="29"/>
      <c r="G49" s="29"/>
      <c r="H49" s="29"/>
      <c r="I49" s="45"/>
      <c r="J49" s="45"/>
    </row>
    <row r="50" spans="1:10" s="11" customFormat="1" ht="16.5" thickBot="1">
      <c r="A50" s="37">
        <f>+A48+1</f>
        <v>24</v>
      </c>
      <c r="B50" s="42" t="s">
        <v>61</v>
      </c>
      <c r="C50" s="43" t="s">
        <v>62</v>
      </c>
      <c r="D50" s="52">
        <f>+D46+D48</f>
        <v>0</v>
      </c>
      <c r="E50" s="45"/>
      <c r="F50" s="29"/>
      <c r="G50" s="29"/>
      <c r="H50" s="29"/>
      <c r="I50" s="45"/>
      <c r="J50" s="45"/>
    </row>
    <row r="51" spans="1:10" ht="16.5" thickTop="1">
      <c r="B51" s="6"/>
      <c r="D51" s="10"/>
      <c r="E51" s="10"/>
      <c r="F51" s="29"/>
      <c r="G51" s="29"/>
      <c r="H51" s="29"/>
    </row>
    <row r="52" spans="1:10" ht="15.75">
      <c r="B52" s="6"/>
      <c r="D52" s="10"/>
      <c r="E52" s="10"/>
      <c r="F52" s="29"/>
      <c r="G52" s="29"/>
      <c r="H52" s="29"/>
    </row>
    <row r="53" spans="1:10" ht="15.75">
      <c r="B53" s="6"/>
      <c r="D53" s="10"/>
      <c r="E53" s="10"/>
      <c r="F53" s="29"/>
      <c r="G53" s="29"/>
      <c r="H53" s="29"/>
    </row>
    <row r="54" spans="1:10" ht="15.75">
      <c r="B54" s="6"/>
      <c r="D54" s="10"/>
      <c r="E54" s="10"/>
      <c r="F54" s="29"/>
      <c r="G54" s="29"/>
      <c r="H54" s="29"/>
    </row>
    <row r="55" spans="1:10" ht="15.75">
      <c r="B55" s="6"/>
      <c r="D55" s="10"/>
      <c r="E55" s="10"/>
      <c r="F55" s="29"/>
      <c r="G55" s="29"/>
      <c r="H55" s="29"/>
    </row>
    <row r="56" spans="1:10" ht="15.75">
      <c r="B56" s="6"/>
      <c r="D56" s="10"/>
      <c r="E56" s="10"/>
      <c r="F56" s="29"/>
      <c r="G56" s="29"/>
      <c r="H56" s="29"/>
    </row>
    <row r="57" spans="1:10">
      <c r="B57" s="6"/>
      <c r="D57" s="10"/>
      <c r="E57" s="10"/>
    </row>
    <row r="58" spans="1:10">
      <c r="B58" s="6"/>
      <c r="D58" s="10"/>
      <c r="E58" s="10"/>
    </row>
    <row r="59" spans="1:10">
      <c r="B59" s="6"/>
      <c r="D59" s="10"/>
      <c r="E59" s="10"/>
    </row>
    <row r="60" spans="1:10">
      <c r="B60" s="6"/>
      <c r="D60" s="10"/>
      <c r="E60" s="10"/>
    </row>
    <row r="61" spans="1:10">
      <c r="B61" s="6"/>
      <c r="D61" s="10"/>
      <c r="E61" s="10"/>
    </row>
    <row r="62" spans="1:10">
      <c r="B62" s="6"/>
      <c r="D62" s="10"/>
      <c r="E62" s="10"/>
    </row>
    <row r="63" spans="1:10">
      <c r="B63" s="6"/>
      <c r="D63" s="10"/>
      <c r="E63" s="10"/>
    </row>
    <row r="64" spans="1:10">
      <c r="B64" s="6"/>
      <c r="D64" s="10"/>
      <c r="E64" s="10"/>
    </row>
    <row r="65" spans="2:5">
      <c r="B65" s="6"/>
      <c r="D65" s="10"/>
      <c r="E65" s="10"/>
    </row>
    <row r="66" spans="2:5">
      <c r="B66" s="6"/>
      <c r="D66" s="10"/>
      <c r="E66" s="10"/>
    </row>
    <row r="67" spans="2:5">
      <c r="B67" s="6"/>
      <c r="D67" s="10"/>
      <c r="E67" s="10"/>
    </row>
    <row r="68" spans="2:5">
      <c r="B68" s="6"/>
      <c r="D68" s="10"/>
      <c r="E68" s="10"/>
    </row>
    <row r="69" spans="2:5">
      <c r="B69" s="6"/>
      <c r="D69" s="10"/>
      <c r="E69" s="10"/>
    </row>
    <row r="70" spans="2:5">
      <c r="B70" s="6"/>
      <c r="D70" s="10"/>
      <c r="E70" s="10"/>
    </row>
  </sheetData>
  <mergeCells count="2">
    <mergeCell ref="B10:J10"/>
    <mergeCell ref="D15:D16"/>
  </mergeCells>
  <pageMargins left="0.7" right="0.45" top="0.5" bottom="0.25" header="0.3" footer="0.3"/>
  <pageSetup scale="6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25D5FD-AB5F-49BE-A5ED-6695D255DD9C}">
  <sheetPr>
    <pageSetUpPr fitToPage="1"/>
  </sheetPr>
  <dimension ref="A1:L66"/>
  <sheetViews>
    <sheetView zoomScale="106" zoomScaleNormal="106" workbookViewId="0">
      <selection activeCell="C5" sqref="C5"/>
    </sheetView>
  </sheetViews>
  <sheetFormatPr defaultColWidth="9.140625" defaultRowHeight="15"/>
  <cols>
    <col min="1" max="1" width="5.140625" style="6" customWidth="1"/>
    <col min="2" max="2" width="35" style="7" customWidth="1"/>
    <col min="3" max="3" width="34.85546875" style="6" customWidth="1"/>
    <col min="4" max="4" width="16.7109375" style="6" customWidth="1"/>
    <col min="5" max="5" width="2.7109375" style="6" customWidth="1"/>
    <col min="6" max="6" width="16.7109375" style="6" customWidth="1"/>
    <col min="7" max="7" width="2.7109375" style="6" customWidth="1"/>
    <col min="8" max="8" width="16.7109375" style="6" customWidth="1"/>
    <col min="9" max="9" width="2.7109375" style="6" customWidth="1"/>
    <col min="10" max="10" width="16.7109375" style="6" customWidth="1"/>
    <col min="11" max="11" width="5.42578125" style="6" customWidth="1"/>
    <col min="12" max="16" width="15.7109375" style="6" customWidth="1"/>
    <col min="17" max="16384" width="9.140625" style="6"/>
  </cols>
  <sheetData>
    <row r="1" spans="1:12" ht="15.75">
      <c r="A1" s="58"/>
      <c r="B1" s="59"/>
      <c r="C1" s="58"/>
      <c r="D1" s="58"/>
      <c r="E1" s="58"/>
      <c r="F1" s="58"/>
      <c r="G1" s="58"/>
      <c r="H1" s="58"/>
      <c r="I1" s="58"/>
      <c r="J1" s="109" t="s">
        <v>0</v>
      </c>
      <c r="K1" s="22"/>
      <c r="L1" s="22"/>
    </row>
    <row r="2" spans="1:12" ht="15.75">
      <c r="A2" s="58"/>
      <c r="B2" s="59"/>
      <c r="C2" s="58"/>
      <c r="D2" s="58"/>
      <c r="E2" s="58"/>
      <c r="F2" s="58"/>
      <c r="G2" s="58"/>
      <c r="H2" s="58"/>
      <c r="I2" s="58"/>
      <c r="J2" s="109" t="s">
        <v>1</v>
      </c>
      <c r="K2" s="22"/>
      <c r="L2" s="22"/>
    </row>
    <row r="3" spans="1:12" ht="15.75">
      <c r="A3" s="58"/>
      <c r="B3" s="59"/>
      <c r="C3" s="58"/>
      <c r="D3" s="58"/>
      <c r="E3" s="58"/>
      <c r="F3" s="58"/>
      <c r="G3" s="58"/>
      <c r="H3" s="58"/>
      <c r="I3" s="58"/>
      <c r="J3" s="110" t="s">
        <v>2</v>
      </c>
      <c r="K3" s="22"/>
      <c r="L3" s="22"/>
    </row>
    <row r="4" spans="1:12" ht="15.75">
      <c r="A4" s="58"/>
      <c r="B4" s="59"/>
      <c r="C4" s="58"/>
      <c r="D4" s="58"/>
      <c r="E4" s="58"/>
      <c r="F4" s="58"/>
      <c r="G4" s="58"/>
      <c r="H4" s="58"/>
      <c r="I4" s="58"/>
      <c r="J4" s="110" t="str">
        <f>+'Pg1 Electric Dist HH'!$J$4</f>
        <v>Attachment PH-1-14</v>
      </c>
      <c r="K4" s="22"/>
      <c r="L4" s="22"/>
    </row>
    <row r="5" spans="1:12" ht="15.75">
      <c r="A5" s="58"/>
      <c r="B5" s="59"/>
      <c r="C5" s="58"/>
      <c r="D5" s="58"/>
      <c r="E5" s="58"/>
      <c r="F5" s="58"/>
      <c r="G5" s="58"/>
      <c r="H5" s="58"/>
      <c r="I5" s="58"/>
      <c r="J5" s="110" t="s">
        <v>63</v>
      </c>
      <c r="K5" s="22"/>
      <c r="L5" s="22"/>
    </row>
    <row r="6" spans="1:12" ht="15.75">
      <c r="A6" s="58"/>
      <c r="B6" s="59"/>
      <c r="C6" s="58"/>
      <c r="D6" s="58"/>
      <c r="E6" s="58"/>
      <c r="F6" s="58"/>
      <c r="G6" s="58"/>
      <c r="H6" s="58"/>
      <c r="I6" s="58"/>
      <c r="J6" s="58"/>
      <c r="K6" s="22"/>
      <c r="L6" s="22"/>
    </row>
    <row r="7" spans="1:12" ht="15.75">
      <c r="A7" s="58" t="s">
        <v>5</v>
      </c>
      <c r="B7" s="59"/>
      <c r="C7" s="58"/>
      <c r="D7" s="58"/>
      <c r="E7" s="58"/>
      <c r="F7" s="58"/>
      <c r="G7" s="58"/>
      <c r="H7" s="58"/>
      <c r="I7" s="58"/>
      <c r="J7" s="60"/>
      <c r="K7" s="22"/>
      <c r="L7" s="22"/>
    </row>
    <row r="8" spans="1:12" ht="15.75">
      <c r="A8" s="58" t="s">
        <v>64</v>
      </c>
      <c r="B8" s="59"/>
      <c r="C8" s="58"/>
      <c r="D8" s="58"/>
      <c r="E8" s="58"/>
      <c r="F8" s="58"/>
      <c r="G8" s="58"/>
      <c r="H8" s="58"/>
      <c r="I8" s="58"/>
      <c r="J8" s="58"/>
      <c r="K8" s="22"/>
      <c r="L8" s="22"/>
    </row>
    <row r="9" spans="1:12" ht="15.75">
      <c r="A9" s="58"/>
      <c r="B9" s="59"/>
      <c r="C9" s="58"/>
      <c r="D9" s="58"/>
      <c r="E9" s="58"/>
      <c r="F9" s="58"/>
      <c r="G9" s="58"/>
      <c r="H9" s="58"/>
      <c r="I9" s="58"/>
      <c r="J9" s="58"/>
      <c r="K9" s="22"/>
      <c r="L9" s="22"/>
    </row>
    <row r="10" spans="1:12" ht="207.75" customHeight="1">
      <c r="A10" s="58"/>
      <c r="B10" s="120" t="s">
        <v>7</v>
      </c>
      <c r="C10" s="120"/>
      <c r="D10" s="120"/>
      <c r="E10" s="120"/>
      <c r="F10" s="120"/>
      <c r="G10" s="120"/>
      <c r="H10" s="120"/>
      <c r="I10" s="120"/>
      <c r="J10" s="120"/>
      <c r="K10" s="101"/>
      <c r="L10" s="101"/>
    </row>
    <row r="11" spans="1:12" ht="15.75">
      <c r="A11" s="58"/>
      <c r="B11" s="59"/>
      <c r="C11" s="58"/>
      <c r="D11" s="58"/>
      <c r="E11" s="58"/>
      <c r="F11" s="58"/>
      <c r="G11" s="58"/>
      <c r="H11" s="58"/>
      <c r="I11" s="58"/>
      <c r="J11" s="58"/>
      <c r="K11" s="22"/>
      <c r="L11" s="22"/>
    </row>
    <row r="12" spans="1:12" s="125" customFormat="1" ht="45.75">
      <c r="A12" s="124" t="s">
        <v>8</v>
      </c>
      <c r="B12" s="124" t="s">
        <v>9</v>
      </c>
      <c r="C12" s="124"/>
      <c r="D12" s="124" t="s">
        <v>10</v>
      </c>
      <c r="E12" s="124"/>
      <c r="F12" s="124" t="s">
        <v>11</v>
      </c>
      <c r="G12" s="124"/>
      <c r="H12" s="124" t="s">
        <v>12</v>
      </c>
      <c r="I12" s="124"/>
      <c r="J12" s="124" t="s">
        <v>13</v>
      </c>
      <c r="K12" s="123"/>
      <c r="L12" s="123"/>
    </row>
    <row r="13" spans="1:12" s="9" customFormat="1" ht="15.75">
      <c r="A13" s="27">
        <v>1</v>
      </c>
      <c r="B13" s="28" t="s">
        <v>14</v>
      </c>
      <c r="C13" s="29"/>
      <c r="D13" s="30">
        <v>0.21</v>
      </c>
      <c r="E13" s="27"/>
      <c r="F13" s="27"/>
      <c r="G13" s="27"/>
      <c r="H13" s="27"/>
      <c r="I13" s="27"/>
      <c r="J13" s="27"/>
      <c r="K13" s="25"/>
      <c r="L13" s="25"/>
    </row>
    <row r="14" spans="1:12" s="9" customFormat="1" ht="15.75">
      <c r="A14" s="27"/>
      <c r="B14" s="28"/>
      <c r="C14" s="29"/>
      <c r="D14" s="30"/>
      <c r="E14" s="27"/>
      <c r="F14" s="27"/>
      <c r="G14" s="27"/>
      <c r="H14" s="27"/>
      <c r="I14" s="27"/>
      <c r="J14" s="27"/>
      <c r="K14" s="25"/>
      <c r="L14" s="25"/>
    </row>
    <row r="15" spans="1:12" s="9" customFormat="1" ht="15.75">
      <c r="A15" s="27"/>
      <c r="B15" s="31"/>
      <c r="C15" s="32"/>
      <c r="D15" s="61" t="s">
        <v>15</v>
      </c>
      <c r="E15" s="27"/>
      <c r="F15" s="27" t="s">
        <v>16</v>
      </c>
      <c r="G15" s="27"/>
      <c r="H15" s="27" t="s">
        <v>17</v>
      </c>
      <c r="I15" s="27"/>
      <c r="J15" s="27" t="s">
        <v>18</v>
      </c>
      <c r="K15" s="25"/>
      <c r="L15" s="25"/>
    </row>
    <row r="16" spans="1:12" s="9" customFormat="1" ht="31.5">
      <c r="A16" s="27"/>
      <c r="B16" s="31"/>
      <c r="C16" s="32"/>
      <c r="D16" s="61"/>
      <c r="E16" s="27"/>
      <c r="F16" s="27"/>
      <c r="G16" s="27"/>
      <c r="H16" s="27"/>
      <c r="I16" s="27"/>
      <c r="J16" s="53" t="s">
        <v>19</v>
      </c>
      <c r="K16" s="25"/>
      <c r="L16" s="25"/>
    </row>
    <row r="17" spans="1:12" s="9" customFormat="1" ht="15.75">
      <c r="A17" s="27">
        <f>+A13+1</f>
        <v>2</v>
      </c>
      <c r="B17" s="28" t="s">
        <v>20</v>
      </c>
      <c r="C17" s="29"/>
      <c r="D17" s="30">
        <f>+'Pg1 Electric Dist HH'!D17</f>
        <v>0.48</v>
      </c>
      <c r="E17" s="54"/>
      <c r="F17" s="108">
        <v>4.7640000000000002E-2</v>
      </c>
      <c r="G17" s="55"/>
      <c r="H17" s="108">
        <f>+D17/(D17+D18)*F17</f>
        <v>4.7640000000000002E-2</v>
      </c>
      <c r="I17" s="56"/>
      <c r="J17" s="27"/>
      <c r="K17" s="25"/>
      <c r="L17" s="25"/>
    </row>
    <row r="18" spans="1:12" s="9" customFormat="1" ht="15" customHeight="1">
      <c r="A18" s="27">
        <f>+A17+1</f>
        <v>3</v>
      </c>
      <c r="B18" s="28" t="s">
        <v>21</v>
      </c>
      <c r="C18" s="29"/>
      <c r="D18" s="30">
        <v>0</v>
      </c>
      <c r="E18" s="54"/>
      <c r="F18" s="30">
        <v>4.5499999999999999E-2</v>
      </c>
      <c r="G18" s="55"/>
      <c r="H18" s="30">
        <f>+D18/(D17+D18)*F18</f>
        <v>0</v>
      </c>
      <c r="I18" s="56"/>
      <c r="J18" s="27"/>
      <c r="K18" s="25"/>
      <c r="L18" s="25"/>
    </row>
    <row r="19" spans="1:12" s="9" customFormat="1" ht="15.75">
      <c r="A19" s="27">
        <f>+A18+1</f>
        <v>4</v>
      </c>
      <c r="B19" s="28" t="s">
        <v>22</v>
      </c>
      <c r="C19" s="29" t="s">
        <v>23</v>
      </c>
      <c r="D19" s="112">
        <f>SUM(D17:D18)</f>
        <v>0.48</v>
      </c>
      <c r="E19" s="54"/>
      <c r="F19" s="54"/>
      <c r="G19" s="55"/>
      <c r="H19" s="57">
        <f>+ROUND(H17+H18,8)</f>
        <v>4.7640000000000002E-2</v>
      </c>
      <c r="I19" s="27"/>
      <c r="J19" s="57">
        <f>+D19*H19</f>
        <v>2.2867200000000001E-2</v>
      </c>
      <c r="K19" s="25"/>
      <c r="L19" s="25"/>
    </row>
    <row r="20" spans="1:12" s="9" customFormat="1" ht="15.75">
      <c r="A20" s="27">
        <f>+A19+1</f>
        <v>5</v>
      </c>
      <c r="B20" s="28" t="s">
        <v>24</v>
      </c>
      <c r="C20" s="29"/>
      <c r="D20" s="30">
        <v>0</v>
      </c>
      <c r="E20" s="54"/>
      <c r="F20" s="54"/>
      <c r="G20" s="55"/>
      <c r="H20" s="30">
        <v>0</v>
      </c>
      <c r="I20" s="27"/>
      <c r="J20" s="30">
        <f>+D20*H20</f>
        <v>0</v>
      </c>
      <c r="K20" s="25"/>
      <c r="L20" s="25"/>
    </row>
    <row r="21" spans="1:12" s="9" customFormat="1" ht="15.75">
      <c r="A21" s="27">
        <f t="shared" ref="A21:A22" si="0">+A20+1</f>
        <v>6</v>
      </c>
      <c r="B21" s="28" t="s">
        <v>25</v>
      </c>
      <c r="C21" s="29"/>
      <c r="D21" s="114">
        <f>+'Pg1 Electric Dist HH'!D21</f>
        <v>0.52</v>
      </c>
      <c r="E21" s="54"/>
      <c r="F21" s="54"/>
      <c r="G21" s="55"/>
      <c r="H21" s="115">
        <v>9.2749999999999999E-2</v>
      </c>
      <c r="I21" s="27"/>
      <c r="J21" s="30">
        <f>+D21*H21</f>
        <v>4.8230000000000002E-2</v>
      </c>
      <c r="K21" s="25"/>
      <c r="L21" s="25"/>
    </row>
    <row r="22" spans="1:12" s="9" customFormat="1" ht="16.5" thickBot="1">
      <c r="A22" s="27">
        <f t="shared" si="0"/>
        <v>7</v>
      </c>
      <c r="B22" s="28" t="s">
        <v>26</v>
      </c>
      <c r="C22" s="29" t="s">
        <v>27</v>
      </c>
      <c r="D22" s="113">
        <f>SUM(D19:D21)</f>
        <v>1</v>
      </c>
      <c r="E22" s="56"/>
      <c r="F22" s="27"/>
      <c r="G22" s="27"/>
      <c r="H22" s="27"/>
      <c r="I22" s="27"/>
      <c r="J22" s="27"/>
      <c r="K22" s="25"/>
      <c r="L22" s="25"/>
    </row>
    <row r="23" spans="1:12" s="9" customFormat="1" ht="16.5" thickTop="1">
      <c r="A23" s="27"/>
      <c r="B23" s="28"/>
      <c r="C23" s="27"/>
      <c r="D23" s="27"/>
      <c r="E23" s="56"/>
      <c r="F23" s="27"/>
      <c r="G23" s="27"/>
      <c r="H23" s="27"/>
      <c r="I23" s="27"/>
      <c r="J23" s="27"/>
      <c r="K23" s="25"/>
      <c r="L23" s="25"/>
    </row>
    <row r="24" spans="1:12" s="9" customFormat="1" ht="15.75">
      <c r="A24" s="27">
        <f>+A22+1</f>
        <v>8</v>
      </c>
      <c r="B24" s="28" t="s">
        <v>28</v>
      </c>
      <c r="C24" s="27" t="s">
        <v>29</v>
      </c>
      <c r="D24" s="27"/>
      <c r="E24" s="27"/>
      <c r="F24" s="27"/>
      <c r="G24" s="27"/>
      <c r="H24" s="27"/>
      <c r="I24" s="27"/>
      <c r="J24" s="62">
        <f>SUM(J19:J23)</f>
        <v>7.1097199999999999E-2</v>
      </c>
      <c r="K24" s="25"/>
      <c r="L24" s="25"/>
    </row>
    <row r="25" spans="1:12" s="9" customFormat="1" ht="31.5">
      <c r="A25" s="27">
        <f t="shared" ref="A25" si="1">+A24+1</f>
        <v>9</v>
      </c>
      <c r="B25" s="28" t="s">
        <v>30</v>
      </c>
      <c r="C25" s="29" t="s">
        <v>31</v>
      </c>
      <c r="D25" s="27"/>
      <c r="E25" s="27"/>
      <c r="F25" s="27"/>
      <c r="G25" s="27"/>
      <c r="H25" s="27"/>
      <c r="I25" s="27"/>
      <c r="J25" s="62">
        <f>(+J20+J21)*D13/(1-D13)</f>
        <v>1.2820632911392404E-2</v>
      </c>
      <c r="K25" s="25"/>
      <c r="L25" s="25"/>
    </row>
    <row r="26" spans="1:12" s="9" customFormat="1" ht="16.5" thickBot="1">
      <c r="A26" s="27">
        <f>+A25+1</f>
        <v>10</v>
      </c>
      <c r="B26" s="28" t="s">
        <v>32</v>
      </c>
      <c r="C26" s="29" t="s">
        <v>33</v>
      </c>
      <c r="D26" s="27"/>
      <c r="E26" s="56"/>
      <c r="F26" s="27"/>
      <c r="G26" s="27"/>
      <c r="H26" s="27"/>
      <c r="I26" s="27"/>
      <c r="J26" s="35">
        <f>+J24+J25</f>
        <v>8.3917832911392404E-2</v>
      </c>
      <c r="K26" s="25"/>
      <c r="L26" s="25"/>
    </row>
    <row r="27" spans="1:12" s="9" customFormat="1" ht="16.5" thickTop="1">
      <c r="A27" s="27"/>
      <c r="B27" s="27"/>
      <c r="C27" s="27"/>
      <c r="D27" s="27"/>
      <c r="E27" s="27"/>
      <c r="F27" s="27"/>
      <c r="G27" s="27"/>
      <c r="H27" s="27"/>
      <c r="I27" s="27"/>
      <c r="J27" s="27"/>
      <c r="K27" s="25"/>
      <c r="L27" s="25"/>
    </row>
    <row r="28" spans="1:12" s="9" customFormat="1" ht="15.75">
      <c r="A28" s="27"/>
      <c r="B28" s="63" t="s">
        <v>34</v>
      </c>
      <c r="C28" s="63"/>
      <c r="D28" s="27"/>
      <c r="E28" s="27"/>
      <c r="F28" s="27"/>
      <c r="G28" s="27"/>
      <c r="H28" s="27"/>
      <c r="I28" s="27"/>
      <c r="J28" s="27"/>
      <c r="K28" s="25"/>
      <c r="L28" s="25"/>
    </row>
    <row r="29" spans="1:12" s="9" customFormat="1" ht="15.75">
      <c r="A29" s="27"/>
      <c r="B29" s="27"/>
      <c r="C29" s="27"/>
      <c r="D29" s="27"/>
      <c r="E29" s="27"/>
      <c r="F29" s="27"/>
      <c r="G29" s="27"/>
      <c r="H29" s="27"/>
      <c r="I29" s="27"/>
      <c r="J29" s="27"/>
      <c r="K29" s="25"/>
      <c r="L29" s="25"/>
    </row>
    <row r="30" spans="1:12" ht="15.75">
      <c r="A30" s="37"/>
      <c r="B30" s="59" t="s">
        <v>35</v>
      </c>
      <c r="C30" s="29"/>
      <c r="D30" s="29"/>
      <c r="E30" s="29"/>
      <c r="F30" s="29"/>
      <c r="G30" s="29"/>
      <c r="H30" s="29"/>
      <c r="I30" s="29"/>
      <c r="J30" s="29"/>
      <c r="K30" s="22"/>
      <c r="L30" s="22"/>
    </row>
    <row r="31" spans="1:12" ht="47.25">
      <c r="A31" s="58"/>
      <c r="B31" s="58"/>
      <c r="C31" s="58"/>
      <c r="D31" s="111" t="s">
        <v>36</v>
      </c>
      <c r="E31" s="38"/>
      <c r="F31" s="29"/>
      <c r="G31" s="29"/>
      <c r="H31" s="29"/>
      <c r="I31" s="58"/>
      <c r="J31" s="58"/>
      <c r="K31" s="22"/>
      <c r="L31" s="22"/>
    </row>
    <row r="32" spans="1:12" ht="15.75">
      <c r="A32" s="58">
        <f>+A26+1</f>
        <v>11</v>
      </c>
      <c r="B32" s="58" t="s">
        <v>37</v>
      </c>
      <c r="C32" s="58" t="s">
        <v>65</v>
      </c>
      <c r="D32" s="38">
        <f>'Pg3 Summary'!G13</f>
        <v>157827785</v>
      </c>
      <c r="E32" s="38"/>
      <c r="F32" s="29"/>
      <c r="G32" s="29"/>
      <c r="H32" s="29"/>
      <c r="I32" s="58"/>
      <c r="J32" s="58"/>
      <c r="K32" s="22"/>
      <c r="L32" s="22"/>
    </row>
    <row r="33" spans="1:12" ht="15.75">
      <c r="A33" s="58">
        <f>+A32+1</f>
        <v>12</v>
      </c>
      <c r="B33" s="58" t="s">
        <v>39</v>
      </c>
      <c r="C33" s="58" t="s">
        <v>66</v>
      </c>
      <c r="D33" s="38">
        <f>'Pg3 Summary'!G16</f>
        <v>156161093</v>
      </c>
      <c r="E33" s="38"/>
      <c r="F33" s="29"/>
      <c r="G33" s="29"/>
      <c r="H33" s="29"/>
      <c r="I33" s="58"/>
      <c r="J33" s="58"/>
      <c r="K33" s="22"/>
      <c r="L33" s="22"/>
    </row>
    <row r="34" spans="1:12" ht="15.75">
      <c r="A34" s="58">
        <f t="shared" ref="A34:A37" si="2">+A33+1</f>
        <v>13</v>
      </c>
      <c r="B34" s="58" t="s">
        <v>41</v>
      </c>
      <c r="C34" s="58" t="s">
        <v>67</v>
      </c>
      <c r="D34" s="38">
        <f>'Pg3 Summary'!G20</f>
        <v>154514619</v>
      </c>
      <c r="E34" s="38"/>
      <c r="F34" s="29"/>
      <c r="G34" s="29"/>
      <c r="H34" s="29"/>
      <c r="I34" s="58"/>
      <c r="J34" s="58"/>
      <c r="K34" s="22"/>
      <c r="L34" s="22"/>
    </row>
    <row r="35" spans="1:12" ht="15.75">
      <c r="A35" s="58">
        <f t="shared" si="2"/>
        <v>14</v>
      </c>
      <c r="B35" s="58" t="s">
        <v>43</v>
      </c>
      <c r="C35" s="58" t="s">
        <v>68</v>
      </c>
      <c r="D35" s="38">
        <f>'Pg3 Summary'!G23</f>
        <v>152908581</v>
      </c>
      <c r="E35" s="38"/>
      <c r="F35" s="29"/>
      <c r="G35" s="29"/>
      <c r="H35" s="29"/>
      <c r="I35" s="58"/>
      <c r="J35" s="58"/>
      <c r="K35" s="22"/>
      <c r="L35" s="22"/>
    </row>
    <row r="36" spans="1:12" ht="15.75">
      <c r="A36" s="58">
        <f t="shared" si="2"/>
        <v>15</v>
      </c>
      <c r="B36" s="58" t="s">
        <v>37</v>
      </c>
      <c r="C36" s="58" t="s">
        <v>69</v>
      </c>
      <c r="D36" s="38">
        <f>'Pg3 Summary'!G26</f>
        <v>151302543</v>
      </c>
      <c r="E36" s="38"/>
      <c r="F36" s="29"/>
      <c r="G36" s="29"/>
      <c r="H36" s="29"/>
      <c r="I36" s="58"/>
      <c r="J36" s="58"/>
      <c r="K36" s="22"/>
      <c r="L36" s="22"/>
    </row>
    <row r="37" spans="1:12" ht="16.5" thickBot="1">
      <c r="A37" s="58">
        <f t="shared" si="2"/>
        <v>16</v>
      </c>
      <c r="B37" s="39" t="s">
        <v>46</v>
      </c>
      <c r="C37" s="58"/>
      <c r="D37" s="40">
        <f>AVERAGE(D32:D36)</f>
        <v>154542924.19999999</v>
      </c>
      <c r="E37" s="38"/>
      <c r="F37" s="29"/>
      <c r="G37" s="29"/>
      <c r="H37" s="29"/>
      <c r="I37" s="58"/>
      <c r="J37" s="58"/>
      <c r="K37" s="22"/>
      <c r="L37" s="22"/>
    </row>
    <row r="38" spans="1:12" ht="16.5" thickTop="1">
      <c r="A38" s="58"/>
      <c r="B38" s="58"/>
      <c r="C38" s="58"/>
      <c r="D38" s="38"/>
      <c r="E38" s="38"/>
      <c r="F38" s="29"/>
      <c r="G38" s="29"/>
      <c r="H38" s="29"/>
      <c r="I38" s="58"/>
      <c r="J38" s="58"/>
      <c r="K38" s="22"/>
      <c r="L38" s="22"/>
    </row>
    <row r="39" spans="1:12" ht="15.75">
      <c r="A39" s="58"/>
      <c r="B39" s="58"/>
      <c r="C39" s="58"/>
      <c r="D39" s="38"/>
      <c r="E39" s="38"/>
      <c r="F39" s="29"/>
      <c r="G39" s="29"/>
      <c r="H39" s="29"/>
      <c r="I39" s="58"/>
      <c r="J39" s="58"/>
      <c r="K39" s="22"/>
      <c r="L39" s="22"/>
    </row>
    <row r="40" spans="1:12" s="11" customFormat="1" ht="15.75">
      <c r="A40" s="41">
        <f>+A37+1</f>
        <v>17</v>
      </c>
      <c r="B40" s="42" t="s">
        <v>47</v>
      </c>
      <c r="C40" s="43" t="s">
        <v>48</v>
      </c>
      <c r="D40" s="44">
        <f>+D37</f>
        <v>154542924.19999999</v>
      </c>
      <c r="E40" s="45"/>
      <c r="F40" s="29"/>
      <c r="G40" s="29"/>
      <c r="H40" s="29"/>
      <c r="I40" s="45"/>
      <c r="J40" s="45"/>
      <c r="K40" s="45"/>
      <c r="L40" s="45"/>
    </row>
    <row r="41" spans="1:12" s="11" customFormat="1" ht="15.75">
      <c r="A41" s="37"/>
      <c r="B41" s="45"/>
      <c r="C41" s="46"/>
      <c r="D41" s="45"/>
      <c r="E41" s="45"/>
      <c r="F41" s="29"/>
      <c r="G41" s="29"/>
      <c r="H41" s="29"/>
      <c r="I41" s="45"/>
      <c r="J41" s="45"/>
      <c r="K41" s="45"/>
      <c r="L41" s="45"/>
    </row>
    <row r="42" spans="1:12" s="11" customFormat="1" ht="15.75">
      <c r="A42" s="37">
        <f>+A40+1</f>
        <v>18</v>
      </c>
      <c r="B42" s="45" t="s">
        <v>49</v>
      </c>
      <c r="C42" s="46" t="s">
        <v>50</v>
      </c>
      <c r="D42" s="47">
        <f>D40*$J$19</f>
        <v>3533963.9562662398</v>
      </c>
      <c r="E42" s="45"/>
      <c r="F42" s="29"/>
      <c r="G42" s="29"/>
      <c r="H42" s="29"/>
      <c r="I42" s="45"/>
      <c r="J42" s="47"/>
      <c r="K42" s="47"/>
      <c r="L42" s="45"/>
    </row>
    <row r="43" spans="1:12" s="11" customFormat="1" ht="15.75">
      <c r="A43" s="37">
        <f>+A42+1</f>
        <v>19</v>
      </c>
      <c r="B43" s="28" t="s">
        <v>51</v>
      </c>
      <c r="C43" s="46" t="s">
        <v>52</v>
      </c>
      <c r="D43" s="47">
        <f>D40*$J$20</f>
        <v>0</v>
      </c>
      <c r="E43" s="45"/>
      <c r="F43" s="29"/>
      <c r="G43" s="29"/>
      <c r="H43" s="29"/>
      <c r="I43" s="45"/>
      <c r="J43" s="47"/>
      <c r="K43" s="47"/>
      <c r="L43" s="45"/>
    </row>
    <row r="44" spans="1:12" s="11" customFormat="1" ht="15.75">
      <c r="A44" s="37">
        <f>+A43+1</f>
        <v>20</v>
      </c>
      <c r="B44" s="28" t="s">
        <v>53</v>
      </c>
      <c r="C44" s="46" t="s">
        <v>54</v>
      </c>
      <c r="D44" s="47">
        <f>D40*$J$21</f>
        <v>7453605.234166</v>
      </c>
      <c r="E44" s="45"/>
      <c r="F44" s="29"/>
      <c r="G44" s="29"/>
      <c r="H44" s="29"/>
      <c r="I44" s="45"/>
      <c r="J44" s="45"/>
      <c r="K44" s="45"/>
      <c r="L44" s="45"/>
    </row>
    <row r="45" spans="1:12" s="11" customFormat="1" ht="31.5">
      <c r="A45" s="37">
        <f t="shared" ref="A45:A46" si="3">+A44+1</f>
        <v>21</v>
      </c>
      <c r="B45" s="45" t="s">
        <v>55</v>
      </c>
      <c r="C45" s="46" t="s">
        <v>56</v>
      </c>
      <c r="D45" s="47">
        <f>((D43+D44)/(1-$D$13))*$D$13</f>
        <v>1981338.1002213417</v>
      </c>
      <c r="E45" s="45"/>
      <c r="F45" s="29"/>
      <c r="G45" s="29"/>
      <c r="H45" s="29"/>
      <c r="I45" s="45"/>
      <c r="J45" s="45"/>
      <c r="K45" s="45"/>
      <c r="L45" s="45"/>
    </row>
    <row r="46" spans="1:12" s="11" customFormat="1" ht="15.75">
      <c r="A46" s="37">
        <f t="shared" si="3"/>
        <v>22</v>
      </c>
      <c r="B46" s="42" t="s">
        <v>57</v>
      </c>
      <c r="C46" s="43" t="s">
        <v>58</v>
      </c>
      <c r="D46" s="48">
        <f t="shared" ref="D46" si="4">SUM(D42:D45)</f>
        <v>12968907.290653581</v>
      </c>
      <c r="E46" s="45"/>
      <c r="F46" s="29"/>
      <c r="G46" s="29"/>
      <c r="H46" s="29"/>
      <c r="I46" s="45"/>
      <c r="J46" s="45"/>
      <c r="K46" s="45"/>
      <c r="L46" s="45"/>
    </row>
    <row r="47" spans="1:12" s="11" customFormat="1" ht="15.75">
      <c r="A47" s="37"/>
      <c r="B47" s="45"/>
      <c r="C47" s="46"/>
      <c r="D47" s="45"/>
      <c r="E47" s="45"/>
      <c r="F47" s="29"/>
      <c r="G47" s="29"/>
      <c r="H47" s="29"/>
      <c r="I47" s="45"/>
      <c r="J47" s="49"/>
      <c r="K47" s="45"/>
      <c r="L47" s="45"/>
    </row>
    <row r="48" spans="1:12" s="11" customFormat="1" ht="31.5">
      <c r="A48" s="37">
        <f>+A46+1</f>
        <v>23</v>
      </c>
      <c r="B48" s="50" t="s">
        <v>59</v>
      </c>
      <c r="C48" s="51" t="s">
        <v>60</v>
      </c>
      <c r="D48" s="47">
        <f>-D37*$J$26</f>
        <v>-12968907.290653581</v>
      </c>
      <c r="E48" s="45"/>
      <c r="F48" s="29"/>
      <c r="G48" s="29"/>
      <c r="H48" s="29"/>
      <c r="I48" s="45"/>
      <c r="J48" s="45"/>
      <c r="K48" s="45"/>
      <c r="L48" s="45"/>
    </row>
    <row r="49" spans="1:12" s="11" customFormat="1" ht="15.75">
      <c r="A49" s="37"/>
      <c r="B49" s="45"/>
      <c r="C49" s="46"/>
      <c r="D49" s="45"/>
      <c r="E49" s="45"/>
      <c r="F49" s="29"/>
      <c r="G49" s="29"/>
      <c r="H49" s="29"/>
      <c r="I49" s="45"/>
      <c r="J49" s="45"/>
      <c r="K49" s="45"/>
      <c r="L49" s="45"/>
    </row>
    <row r="50" spans="1:12" s="11" customFormat="1" ht="16.5" thickBot="1">
      <c r="A50" s="37">
        <f>+A48+1</f>
        <v>24</v>
      </c>
      <c r="B50" s="42" t="s">
        <v>61</v>
      </c>
      <c r="C50" s="43" t="s">
        <v>62</v>
      </c>
      <c r="D50" s="52">
        <f>+D46+D48</f>
        <v>0</v>
      </c>
      <c r="E50" s="45"/>
      <c r="F50" s="29"/>
      <c r="G50" s="29"/>
      <c r="H50" s="29"/>
      <c r="I50" s="45"/>
      <c r="J50" s="45"/>
      <c r="K50" s="45"/>
      <c r="L50" s="45"/>
    </row>
    <row r="51" spans="1:12" ht="16.5" thickTop="1">
      <c r="A51" s="58"/>
      <c r="B51" s="58"/>
      <c r="C51" s="58"/>
      <c r="D51" s="38"/>
      <c r="E51" s="38"/>
      <c r="F51" s="29"/>
      <c r="G51" s="29"/>
      <c r="H51" s="29"/>
      <c r="I51" s="58"/>
      <c r="J51" s="58"/>
      <c r="K51" s="22"/>
      <c r="L51" s="22"/>
    </row>
    <row r="52" spans="1:12" ht="15.75">
      <c r="A52" s="22"/>
      <c r="B52" s="22"/>
      <c r="C52" s="22"/>
      <c r="D52" s="38"/>
      <c r="E52" s="38"/>
      <c r="F52" s="29"/>
      <c r="G52" s="29"/>
      <c r="H52" s="29"/>
      <c r="I52" s="22"/>
      <c r="J52" s="22"/>
      <c r="K52" s="22"/>
      <c r="L52" s="22"/>
    </row>
    <row r="53" spans="1:12" ht="15.75">
      <c r="A53" s="22"/>
      <c r="B53" s="22"/>
      <c r="C53" s="22"/>
      <c r="D53" s="38"/>
      <c r="E53" s="38"/>
      <c r="F53" s="29"/>
      <c r="G53" s="29"/>
      <c r="H53" s="29"/>
      <c r="I53" s="22"/>
      <c r="J53" s="22"/>
      <c r="K53" s="22"/>
      <c r="L53" s="22"/>
    </row>
    <row r="54" spans="1:12" ht="15.75">
      <c r="A54" s="22"/>
      <c r="B54" s="22"/>
      <c r="C54" s="22"/>
      <c r="D54" s="38"/>
      <c r="E54" s="38"/>
      <c r="F54" s="22"/>
      <c r="G54" s="22"/>
      <c r="H54" s="22"/>
      <c r="I54" s="22"/>
      <c r="J54" s="22"/>
      <c r="K54" s="22"/>
      <c r="L54" s="22"/>
    </row>
    <row r="55" spans="1:12" ht="15.75">
      <c r="A55" s="22"/>
      <c r="B55" s="22"/>
      <c r="C55" s="22"/>
      <c r="D55" s="38"/>
      <c r="E55" s="38"/>
      <c r="F55" s="22"/>
      <c r="G55" s="22"/>
      <c r="H55" s="22"/>
      <c r="I55" s="22"/>
      <c r="J55" s="22"/>
      <c r="K55" s="22"/>
      <c r="L55" s="22"/>
    </row>
    <row r="56" spans="1:12" ht="15.75">
      <c r="A56" s="22"/>
      <c r="B56" s="22"/>
      <c r="C56" s="22"/>
      <c r="D56" s="38"/>
      <c r="E56" s="38"/>
      <c r="F56" s="22"/>
      <c r="G56" s="22"/>
      <c r="H56" s="22"/>
      <c r="I56" s="22"/>
      <c r="J56" s="22"/>
      <c r="K56" s="22"/>
      <c r="L56" s="22"/>
    </row>
    <row r="57" spans="1:12" ht="15.75">
      <c r="A57" s="22"/>
      <c r="B57" s="22"/>
      <c r="C57" s="22"/>
      <c r="D57" s="38"/>
      <c r="E57" s="38"/>
      <c r="F57" s="22"/>
      <c r="G57" s="22"/>
      <c r="H57" s="22"/>
      <c r="I57" s="22"/>
      <c r="J57" s="22"/>
      <c r="K57" s="22"/>
      <c r="L57" s="22"/>
    </row>
    <row r="58" spans="1:12" ht="15.75">
      <c r="A58" s="22"/>
      <c r="B58" s="22"/>
      <c r="C58" s="22"/>
      <c r="D58" s="38"/>
      <c r="E58" s="38"/>
      <c r="F58" s="22"/>
      <c r="G58" s="22"/>
      <c r="H58" s="22"/>
      <c r="I58" s="22"/>
      <c r="J58" s="22"/>
      <c r="K58" s="22"/>
      <c r="L58" s="22"/>
    </row>
    <row r="59" spans="1:12" ht="15.75">
      <c r="A59" s="22"/>
      <c r="B59" s="22"/>
      <c r="C59" s="22"/>
      <c r="D59" s="38"/>
      <c r="E59" s="38"/>
      <c r="F59" s="22"/>
      <c r="G59" s="22"/>
      <c r="H59" s="22"/>
      <c r="I59" s="22"/>
      <c r="J59" s="22"/>
      <c r="K59" s="22"/>
      <c r="L59" s="22"/>
    </row>
    <row r="60" spans="1:12" ht="15.75">
      <c r="A60" s="22"/>
      <c r="B60" s="22"/>
      <c r="C60" s="22"/>
      <c r="D60" s="38"/>
      <c r="E60" s="38"/>
      <c r="F60" s="22"/>
      <c r="G60" s="22"/>
      <c r="H60" s="22"/>
      <c r="I60" s="22"/>
      <c r="J60" s="22"/>
      <c r="K60" s="22"/>
      <c r="L60" s="22"/>
    </row>
    <row r="61" spans="1:12" ht="15.75">
      <c r="A61" s="22"/>
      <c r="B61" s="22"/>
      <c r="C61" s="22"/>
      <c r="D61" s="38"/>
      <c r="E61" s="38"/>
      <c r="F61" s="22"/>
      <c r="G61" s="22"/>
      <c r="H61" s="22"/>
      <c r="I61" s="22"/>
      <c r="J61" s="22"/>
      <c r="K61" s="22"/>
      <c r="L61" s="22"/>
    </row>
    <row r="62" spans="1:12" ht="15.75">
      <c r="A62" s="22"/>
      <c r="B62" s="22"/>
      <c r="C62" s="22"/>
      <c r="D62" s="38"/>
      <c r="E62" s="38"/>
      <c r="F62" s="22"/>
      <c r="G62" s="22"/>
      <c r="H62" s="22"/>
      <c r="I62" s="22"/>
      <c r="J62" s="22"/>
      <c r="K62" s="22"/>
      <c r="L62" s="22"/>
    </row>
    <row r="63" spans="1:12" ht="15.75">
      <c r="A63" s="22"/>
      <c r="B63" s="23"/>
      <c r="C63" s="22"/>
      <c r="D63" s="22"/>
      <c r="E63" s="22"/>
      <c r="F63" s="22"/>
      <c r="G63" s="22"/>
      <c r="H63" s="22"/>
      <c r="I63" s="22"/>
      <c r="J63" s="22"/>
      <c r="K63" s="22"/>
      <c r="L63" s="22"/>
    </row>
    <row r="64" spans="1:12" ht="15.75">
      <c r="A64" s="22"/>
      <c r="B64" s="23"/>
      <c r="C64" s="22"/>
      <c r="D64" s="22"/>
      <c r="E64" s="22"/>
      <c r="F64" s="22"/>
      <c r="G64" s="22"/>
      <c r="H64" s="22"/>
      <c r="I64" s="22"/>
      <c r="J64" s="22"/>
      <c r="K64" s="22"/>
      <c r="L64" s="22"/>
    </row>
    <row r="65" spans="1:12" ht="15.75">
      <c r="A65" s="22"/>
      <c r="B65" s="23"/>
      <c r="C65" s="22"/>
      <c r="D65" s="22"/>
      <c r="E65" s="22"/>
      <c r="F65" s="22"/>
      <c r="G65" s="22"/>
      <c r="H65" s="22"/>
      <c r="I65" s="22"/>
      <c r="J65" s="22"/>
      <c r="K65" s="22"/>
      <c r="L65" s="22"/>
    </row>
    <row r="66" spans="1:12" ht="15.75">
      <c r="A66" s="22"/>
      <c r="B66" s="23"/>
      <c r="C66" s="22"/>
      <c r="D66" s="22"/>
      <c r="E66" s="22"/>
      <c r="F66" s="22"/>
      <c r="G66" s="22"/>
      <c r="H66" s="22"/>
      <c r="I66" s="22"/>
      <c r="J66" s="22"/>
      <c r="K66" s="22"/>
      <c r="L66" s="22"/>
    </row>
  </sheetData>
  <mergeCells count="1">
    <mergeCell ref="B10:J10"/>
  </mergeCells>
  <pageMargins left="0.7" right="0.45" top="0.5" bottom="0.25" header="0.3" footer="0.3"/>
  <pageSetup scale="6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81E10-622B-4726-A244-927AA2593D6D}">
  <sheetPr>
    <pageSetUpPr fitToPage="1"/>
  </sheetPr>
  <dimension ref="A1:R73"/>
  <sheetViews>
    <sheetView topLeftCell="A19" workbookViewId="0">
      <selection activeCell="D49" sqref="D49"/>
    </sheetView>
  </sheetViews>
  <sheetFormatPr defaultColWidth="9.140625" defaultRowHeight="15"/>
  <cols>
    <col min="1" max="1" width="6.5703125" style="6" customWidth="1"/>
    <col min="2" max="2" width="40.5703125" style="7" customWidth="1"/>
    <col min="3" max="3" width="33.5703125" style="6" customWidth="1"/>
    <col min="4" max="4" width="16.7109375" style="6" customWidth="1"/>
    <col min="5" max="5" width="2.7109375" style="6" customWidth="1"/>
    <col min="6" max="6" width="15.7109375" style="6" customWidth="1"/>
    <col min="7" max="7" width="2.7109375" style="6" customWidth="1"/>
    <col min="8" max="8" width="15.7109375" style="6" customWidth="1"/>
    <col min="9" max="9" width="2.7109375" style="6" customWidth="1"/>
    <col min="10" max="10" width="15.5703125" style="6" customWidth="1"/>
    <col min="11" max="11" width="5.42578125" style="6" customWidth="1"/>
    <col min="12" max="15" width="15.7109375" style="6" customWidth="1"/>
    <col min="16" max="16384" width="9.140625" style="6"/>
  </cols>
  <sheetData>
    <row r="1" spans="1:11" ht="15.75">
      <c r="A1" s="58"/>
      <c r="B1" s="59"/>
      <c r="C1" s="58"/>
      <c r="D1" s="58"/>
      <c r="E1" s="58"/>
      <c r="F1" s="58"/>
      <c r="G1" s="58"/>
      <c r="H1" s="58"/>
      <c r="I1" s="58"/>
      <c r="J1" s="102" t="s">
        <v>70</v>
      </c>
    </row>
    <row r="2" spans="1:11" ht="15.75">
      <c r="A2" s="58"/>
      <c r="B2" s="59"/>
      <c r="C2" s="58"/>
      <c r="D2" s="58"/>
      <c r="E2" s="58"/>
      <c r="F2" s="58"/>
      <c r="G2" s="58"/>
      <c r="H2" s="58"/>
      <c r="I2" s="58"/>
      <c r="J2" s="102" t="s">
        <v>71</v>
      </c>
    </row>
    <row r="3" spans="1:11" ht="15.75">
      <c r="A3" s="58"/>
      <c r="B3" s="59"/>
      <c r="C3" s="58"/>
      <c r="D3" s="58"/>
      <c r="E3" s="58"/>
      <c r="F3" s="58"/>
      <c r="G3" s="58"/>
      <c r="H3" s="58"/>
      <c r="I3" s="58"/>
      <c r="J3" s="100" t="str">
        <f>+'Pg1 Electric Dist HH'!J3</f>
        <v>Docket No. 25-45-GE</v>
      </c>
    </row>
    <row r="4" spans="1:11" ht="15.75">
      <c r="A4" s="58"/>
      <c r="B4" s="59"/>
      <c r="C4" s="58"/>
      <c r="D4" s="58"/>
      <c r="E4" s="58"/>
      <c r="F4" s="58"/>
      <c r="G4" s="58"/>
      <c r="H4" s="58"/>
      <c r="I4" s="58"/>
      <c r="J4" s="100" t="str">
        <f>+'Pg1 Electric Dist HH'!J4</f>
        <v>Attachment PH-1-14</v>
      </c>
    </row>
    <row r="5" spans="1:11" ht="15.75">
      <c r="A5" s="58"/>
      <c r="B5" s="59"/>
      <c r="C5" s="58"/>
      <c r="D5" s="58"/>
      <c r="E5" s="58"/>
      <c r="F5" s="58"/>
      <c r="G5" s="58"/>
      <c r="H5" s="58"/>
      <c r="I5" s="58"/>
      <c r="J5" s="103" t="s">
        <v>72</v>
      </c>
    </row>
    <row r="6" spans="1:11" ht="15.75">
      <c r="A6" s="58"/>
      <c r="B6" s="59"/>
      <c r="C6" s="58"/>
      <c r="D6" s="58"/>
      <c r="E6" s="58"/>
      <c r="F6" s="58"/>
      <c r="G6" s="58"/>
      <c r="H6" s="58"/>
      <c r="I6" s="58"/>
      <c r="J6" s="58"/>
    </row>
    <row r="7" spans="1:11" ht="15.75">
      <c r="A7" s="58" t="s">
        <v>5</v>
      </c>
      <c r="B7" s="59"/>
      <c r="C7" s="58"/>
      <c r="D7" s="58"/>
      <c r="E7" s="58"/>
      <c r="F7" s="58"/>
      <c r="G7" s="58"/>
      <c r="H7" s="58"/>
      <c r="I7" s="58"/>
      <c r="J7" s="60"/>
    </row>
    <row r="8" spans="1:11" ht="15.75">
      <c r="A8" s="58" t="s">
        <v>73</v>
      </c>
      <c r="B8" s="59"/>
      <c r="C8" s="58"/>
      <c r="D8" s="58"/>
      <c r="E8" s="58"/>
      <c r="F8" s="58"/>
      <c r="G8" s="58"/>
      <c r="H8" s="58"/>
      <c r="I8" s="58"/>
      <c r="J8" s="58"/>
    </row>
    <row r="9" spans="1:11" ht="15.75">
      <c r="A9" s="58"/>
      <c r="B9" s="59"/>
      <c r="C9" s="58"/>
      <c r="D9" s="58"/>
      <c r="E9" s="58"/>
      <c r="F9" s="58"/>
      <c r="G9" s="58"/>
      <c r="H9" s="58"/>
      <c r="I9" s="58"/>
      <c r="J9" s="58"/>
    </row>
    <row r="10" spans="1:11" ht="191.25" customHeight="1">
      <c r="A10" s="58"/>
      <c r="B10" s="120" t="s">
        <v>74</v>
      </c>
      <c r="C10" s="120"/>
      <c r="D10" s="120"/>
      <c r="E10" s="120"/>
      <c r="F10" s="120"/>
      <c r="G10" s="120"/>
      <c r="H10" s="120"/>
      <c r="I10" s="120"/>
      <c r="J10" s="120"/>
      <c r="K10" s="8"/>
    </row>
    <row r="11" spans="1:11" ht="15.75">
      <c r="A11" s="65" t="s">
        <v>75</v>
      </c>
      <c r="B11" s="59"/>
      <c r="C11" s="58"/>
      <c r="D11" s="58"/>
      <c r="E11" s="58"/>
      <c r="F11" s="58"/>
      <c r="G11" s="58"/>
      <c r="H11" s="58"/>
      <c r="I11" s="58"/>
      <c r="J11" s="58"/>
    </row>
    <row r="12" spans="1:11" s="9" customFormat="1" ht="15.75">
      <c r="A12" s="27" t="s">
        <v>76</v>
      </c>
      <c r="B12" s="26" t="s">
        <v>9</v>
      </c>
      <c r="C12" s="27"/>
      <c r="D12" s="27" t="s">
        <v>10</v>
      </c>
      <c r="E12" s="27"/>
      <c r="F12" s="27" t="s">
        <v>11</v>
      </c>
      <c r="G12" s="27"/>
      <c r="H12" s="27" t="s">
        <v>12</v>
      </c>
      <c r="I12" s="27"/>
      <c r="J12" s="27" t="s">
        <v>13</v>
      </c>
    </row>
    <row r="13" spans="1:11" s="9" customFormat="1" ht="15.75">
      <c r="A13" s="27">
        <v>1</v>
      </c>
      <c r="B13" s="28" t="s">
        <v>14</v>
      </c>
      <c r="C13" s="29"/>
      <c r="D13" s="30">
        <v>0.21</v>
      </c>
      <c r="E13" s="27"/>
      <c r="F13" s="27"/>
      <c r="G13" s="27"/>
      <c r="H13" s="27"/>
      <c r="I13" s="27"/>
      <c r="J13" s="27"/>
    </row>
    <row r="14" spans="1:11" s="9" customFormat="1" ht="15.75">
      <c r="A14" s="27"/>
      <c r="B14" s="28"/>
      <c r="C14" s="29"/>
      <c r="D14" s="30"/>
      <c r="E14" s="27"/>
      <c r="F14" s="27"/>
      <c r="G14" s="27"/>
      <c r="H14" s="27"/>
      <c r="I14" s="27"/>
      <c r="J14" s="27"/>
    </row>
    <row r="15" spans="1:11" s="9" customFormat="1" ht="15.75">
      <c r="A15" s="27"/>
      <c r="B15" s="31"/>
      <c r="C15" s="32"/>
      <c r="D15" s="119" t="s">
        <v>15</v>
      </c>
      <c r="E15" s="27"/>
      <c r="F15" s="27" t="s">
        <v>16</v>
      </c>
      <c r="G15" s="27"/>
      <c r="H15" s="27" t="s">
        <v>17</v>
      </c>
      <c r="I15" s="27"/>
      <c r="J15" s="27" t="s">
        <v>18</v>
      </c>
    </row>
    <row r="16" spans="1:11" s="9" customFormat="1" ht="31.5">
      <c r="A16" s="27"/>
      <c r="B16" s="31"/>
      <c r="C16" s="32"/>
      <c r="D16" s="119"/>
      <c r="E16" s="27"/>
      <c r="F16" s="27"/>
      <c r="G16" s="27"/>
      <c r="H16" s="27"/>
      <c r="I16" s="27"/>
      <c r="J16" s="53" t="s">
        <v>19</v>
      </c>
    </row>
    <row r="17" spans="1:18" s="9" customFormat="1" ht="15.75">
      <c r="A17" s="27">
        <f>+A13+1</f>
        <v>2</v>
      </c>
      <c r="B17" s="28" t="s">
        <v>20</v>
      </c>
      <c r="C17" s="29" t="s">
        <v>77</v>
      </c>
      <c r="D17" s="30">
        <v>0.43226300000000001</v>
      </c>
      <c r="E17" s="54"/>
      <c r="F17" s="30">
        <v>4.7641999999999997E-2</v>
      </c>
      <c r="G17" s="55"/>
      <c r="H17" s="30">
        <f>+F17</f>
        <v>4.7641999999999997E-2</v>
      </c>
      <c r="I17" s="56"/>
      <c r="J17" s="27"/>
    </row>
    <row r="18" spans="1:18" s="9" customFormat="1" ht="15" customHeight="1">
      <c r="A18" s="27">
        <f>+A17+1</f>
        <v>3</v>
      </c>
      <c r="B18" s="28" t="s">
        <v>21</v>
      </c>
      <c r="C18" s="29" t="s">
        <v>77</v>
      </c>
      <c r="D18" s="30">
        <v>0</v>
      </c>
      <c r="E18" s="54"/>
      <c r="F18" s="30">
        <v>0</v>
      </c>
      <c r="G18" s="55"/>
      <c r="H18" s="30">
        <f>+D18/(D17+D18)*F18</f>
        <v>0</v>
      </c>
      <c r="I18" s="56"/>
      <c r="J18" s="27"/>
    </row>
    <row r="19" spans="1:18" s="9" customFormat="1" ht="15.75">
      <c r="A19" s="27">
        <f>+A18+1</f>
        <v>4</v>
      </c>
      <c r="B19" s="28" t="s">
        <v>22</v>
      </c>
      <c r="C19" s="29" t="s">
        <v>23</v>
      </c>
      <c r="D19" s="30">
        <f>SUM(D17:D18)</f>
        <v>0.43226300000000001</v>
      </c>
      <c r="E19" s="54"/>
      <c r="F19" s="54"/>
      <c r="G19" s="55"/>
      <c r="H19" s="57">
        <f>+ROUND(H17+H18,8)</f>
        <v>4.7641999999999997E-2</v>
      </c>
      <c r="I19" s="27"/>
      <c r="J19" s="57">
        <f>+D19*H19</f>
        <v>2.0593873845999998E-2</v>
      </c>
    </row>
    <row r="20" spans="1:18" s="9" customFormat="1" ht="15.75">
      <c r="A20" s="27">
        <f>+A19+1</f>
        <v>5</v>
      </c>
      <c r="B20" s="28" t="s">
        <v>24</v>
      </c>
      <c r="C20" s="29" t="s">
        <v>77</v>
      </c>
      <c r="D20" s="30">
        <v>0</v>
      </c>
      <c r="E20" s="54"/>
      <c r="F20" s="54"/>
      <c r="G20" s="55"/>
      <c r="H20" s="30">
        <v>0</v>
      </c>
      <c r="I20" s="27"/>
      <c r="J20" s="30">
        <f>+D20*H20</f>
        <v>0</v>
      </c>
    </row>
    <row r="21" spans="1:18" s="9" customFormat="1" ht="15.75">
      <c r="A21" s="27">
        <f t="shared" ref="A21:A22" si="0">+A20+1</f>
        <v>6</v>
      </c>
      <c r="B21" s="28" t="s">
        <v>25</v>
      </c>
      <c r="C21" s="29" t="s">
        <v>77</v>
      </c>
      <c r="D21" s="30">
        <v>0.56773700000000005</v>
      </c>
      <c r="E21" s="54"/>
      <c r="F21" s="54"/>
      <c r="G21" s="55"/>
      <c r="H21" s="30">
        <v>0.1057</v>
      </c>
      <c r="I21" s="27"/>
      <c r="J21" s="30">
        <f>+D21*H21</f>
        <v>6.0009800900000007E-2</v>
      </c>
    </row>
    <row r="22" spans="1:18" s="9" customFormat="1" ht="15.75">
      <c r="A22" s="27">
        <f t="shared" si="0"/>
        <v>7</v>
      </c>
      <c r="B22" s="28" t="s">
        <v>26</v>
      </c>
      <c r="C22" s="29" t="s">
        <v>27</v>
      </c>
      <c r="D22" s="30">
        <f>SUM(D19:D21)</f>
        <v>1</v>
      </c>
      <c r="E22" s="56"/>
      <c r="F22" s="27"/>
      <c r="G22" s="27"/>
      <c r="H22" s="27"/>
      <c r="I22" s="27"/>
      <c r="J22" s="27"/>
    </row>
    <row r="23" spans="1:18" s="9" customFormat="1" ht="15.75">
      <c r="A23" s="27"/>
      <c r="B23" s="28"/>
      <c r="C23" s="27"/>
      <c r="D23" s="27"/>
      <c r="E23" s="56"/>
      <c r="F23" s="27"/>
      <c r="G23" s="27"/>
      <c r="H23" s="27"/>
      <c r="I23" s="27"/>
      <c r="J23" s="27"/>
    </row>
    <row r="24" spans="1:18" s="9" customFormat="1" ht="15.75">
      <c r="A24" s="27">
        <f>+A22+1</f>
        <v>8</v>
      </c>
      <c r="B24" s="28" t="s">
        <v>28</v>
      </c>
      <c r="C24" s="27" t="s">
        <v>29</v>
      </c>
      <c r="D24" s="27"/>
      <c r="E24" s="27"/>
      <c r="F24" s="27"/>
      <c r="G24" s="27"/>
      <c r="H24" s="27"/>
      <c r="I24" s="27"/>
      <c r="J24" s="62">
        <f>ROUND(SUM(J19:J23),8)</f>
        <v>8.0603670000000002E-2</v>
      </c>
    </row>
    <row r="25" spans="1:18" s="9" customFormat="1" ht="30" customHeight="1">
      <c r="A25" s="27">
        <f t="shared" ref="A25" si="1">+A24+1</f>
        <v>9</v>
      </c>
      <c r="B25" s="28" t="s">
        <v>30</v>
      </c>
      <c r="C25" s="29" t="s">
        <v>31</v>
      </c>
      <c r="D25" s="27"/>
      <c r="E25" s="27"/>
      <c r="F25" s="27"/>
      <c r="G25" s="27"/>
      <c r="H25" s="27"/>
      <c r="I25" s="27"/>
      <c r="J25" s="62">
        <f>(+J20+J21)*D13/(1-D13)</f>
        <v>1.5951972391139241E-2</v>
      </c>
      <c r="K25" s="20"/>
      <c r="L25" s="121"/>
      <c r="M25" s="121"/>
      <c r="N25" s="121"/>
      <c r="O25" s="121"/>
      <c r="P25" s="121"/>
      <c r="Q25" s="19"/>
      <c r="R25" s="19"/>
    </row>
    <row r="26" spans="1:18" s="9" customFormat="1" ht="15.75">
      <c r="A26" s="27">
        <f>+A25+1</f>
        <v>10</v>
      </c>
      <c r="B26" s="28" t="s">
        <v>32</v>
      </c>
      <c r="C26" s="29" t="s">
        <v>33</v>
      </c>
      <c r="D26" s="27"/>
      <c r="E26" s="56"/>
      <c r="F26" s="27"/>
      <c r="G26" s="27"/>
      <c r="H26" s="27"/>
      <c r="I26" s="27"/>
      <c r="J26" s="62">
        <f>ROUND(+J24+J25,8)</f>
        <v>9.6555639999999998E-2</v>
      </c>
      <c r="K26" s="18"/>
      <c r="L26" s="121"/>
      <c r="M26" s="121"/>
      <c r="N26" s="121"/>
      <c r="O26" s="121"/>
      <c r="P26" s="121"/>
    </row>
    <row r="27" spans="1:18" s="9" customFormat="1" ht="15.75">
      <c r="A27" s="27"/>
      <c r="B27" s="27"/>
      <c r="C27" s="27"/>
      <c r="D27" s="27"/>
      <c r="E27" s="27"/>
      <c r="F27" s="27"/>
      <c r="G27" s="27"/>
      <c r="H27" s="27"/>
      <c r="I27" s="27"/>
      <c r="J27" s="27"/>
    </row>
    <row r="28" spans="1:18" s="9" customFormat="1" ht="15.75">
      <c r="A28" s="27"/>
      <c r="B28" s="63" t="s">
        <v>34</v>
      </c>
      <c r="C28" s="63"/>
      <c r="D28" s="27"/>
      <c r="E28" s="27"/>
      <c r="F28" s="27"/>
      <c r="G28" s="27"/>
      <c r="H28" s="27"/>
      <c r="I28" s="27"/>
      <c r="J28" s="27"/>
    </row>
    <row r="29" spans="1:18" s="9" customFormat="1" ht="15.75">
      <c r="A29" s="27"/>
      <c r="B29" s="27"/>
      <c r="C29" s="27"/>
      <c r="D29" s="27"/>
      <c r="E29" s="27"/>
      <c r="F29" s="27"/>
      <c r="G29" s="27"/>
      <c r="H29" s="27"/>
      <c r="I29" s="27"/>
      <c r="J29" s="27"/>
    </row>
    <row r="30" spans="1:18" ht="15.75">
      <c r="A30" s="37"/>
      <c r="B30" s="59" t="s">
        <v>35</v>
      </c>
      <c r="C30" s="29"/>
      <c r="D30" s="29"/>
      <c r="E30" s="29"/>
      <c r="F30" s="29"/>
      <c r="G30" s="29"/>
      <c r="H30" s="29"/>
      <c r="I30" s="29"/>
      <c r="J30" s="29"/>
    </row>
    <row r="31" spans="1:18" ht="47.25">
      <c r="A31" s="58"/>
      <c r="B31" s="58"/>
      <c r="C31" s="58"/>
      <c r="D31" s="64" t="s">
        <v>36</v>
      </c>
      <c r="E31" s="38"/>
      <c r="F31" s="64" t="s">
        <v>78</v>
      </c>
      <c r="G31" s="38"/>
      <c r="H31" s="64" t="s">
        <v>79</v>
      </c>
      <c r="I31" s="58"/>
      <c r="J31" s="58"/>
    </row>
    <row r="32" spans="1:18" ht="15.75">
      <c r="A32" s="58">
        <f>+A26+1</f>
        <v>11</v>
      </c>
      <c r="B32" s="58" t="s">
        <v>37</v>
      </c>
      <c r="C32" s="58" t="s">
        <v>80</v>
      </c>
      <c r="D32" s="38">
        <f>'Pg3 Summary'!I13</f>
        <v>94541588</v>
      </c>
      <c r="E32" s="38"/>
      <c r="F32" s="38">
        <f>+D36</f>
        <v>88010823</v>
      </c>
      <c r="G32" s="38"/>
      <c r="H32" s="38">
        <f>+F36</f>
        <v>81811911</v>
      </c>
      <c r="I32" s="58"/>
      <c r="J32" s="58"/>
    </row>
    <row r="33" spans="1:11" ht="15.75">
      <c r="A33" s="58">
        <f>+A32+1</f>
        <v>12</v>
      </c>
      <c r="B33" s="58" t="s">
        <v>39</v>
      </c>
      <c r="C33" s="58" t="s">
        <v>81</v>
      </c>
      <c r="D33" s="38">
        <f>'Pg3 Summary'!I16</f>
        <v>92732621</v>
      </c>
      <c r="E33" s="38"/>
      <c r="F33" s="38">
        <f>'Pg3 Summary'!I29</f>
        <v>86504044</v>
      </c>
      <c r="G33" s="38"/>
      <c r="H33" s="38">
        <f>'Pg3 Summary'!I42</f>
        <v>80231505</v>
      </c>
      <c r="I33" s="58"/>
      <c r="J33" s="58"/>
    </row>
    <row r="34" spans="1:11" ht="15.75">
      <c r="A34" s="58">
        <f t="shared" ref="A34:A37" si="2">+A33+1</f>
        <v>13</v>
      </c>
      <c r="B34" s="58" t="s">
        <v>41</v>
      </c>
      <c r="C34" s="58" t="s">
        <v>82</v>
      </c>
      <c r="D34" s="38">
        <f>'Pg3 Summary'!I20</f>
        <v>91024383</v>
      </c>
      <c r="E34" s="38"/>
      <c r="F34" s="38">
        <f>'Pg3 Summary'!I33</f>
        <v>84972722</v>
      </c>
      <c r="G34" s="38"/>
      <c r="H34" s="38">
        <f>'Pg3 Summary'!I46</f>
        <v>78573060</v>
      </c>
      <c r="I34" s="58"/>
      <c r="J34" s="58"/>
    </row>
    <row r="35" spans="1:11" ht="15.75">
      <c r="A35" s="58">
        <f t="shared" si="2"/>
        <v>14</v>
      </c>
      <c r="B35" s="58" t="s">
        <v>43</v>
      </c>
      <c r="C35" s="58" t="s">
        <v>83</v>
      </c>
      <c r="D35" s="38">
        <f>'Pg3 Summary'!I23</f>
        <v>89517603</v>
      </c>
      <c r="E35" s="38"/>
      <c r="F35" s="38">
        <f>'Pg3 Summary'!I36</f>
        <v>83392316</v>
      </c>
      <c r="G35" s="38"/>
      <c r="H35" s="38">
        <f>'Pg3 Summary'!I49</f>
        <v>76758536</v>
      </c>
      <c r="I35" s="58"/>
      <c r="J35" s="58"/>
    </row>
    <row r="36" spans="1:11" ht="15.75">
      <c r="A36" s="58">
        <f t="shared" si="2"/>
        <v>15</v>
      </c>
      <c r="B36" s="58" t="s">
        <v>37</v>
      </c>
      <c r="C36" s="58" t="s">
        <v>84</v>
      </c>
      <c r="D36" s="38">
        <f>'Pg3 Summary'!I26</f>
        <v>88010823</v>
      </c>
      <c r="E36" s="38"/>
      <c r="F36" s="38">
        <f>'Pg3 Summary'!I39</f>
        <v>81811911</v>
      </c>
      <c r="G36" s="38"/>
      <c r="H36" s="38">
        <f>'Pg3 Summary'!I52</f>
        <v>74944012</v>
      </c>
      <c r="I36" s="58"/>
      <c r="J36" s="58"/>
    </row>
    <row r="37" spans="1:11" ht="15.75">
      <c r="A37" s="58">
        <f t="shared" si="2"/>
        <v>16</v>
      </c>
      <c r="B37" s="39" t="s">
        <v>46</v>
      </c>
      <c r="C37" s="58"/>
      <c r="D37" s="38">
        <f>AVERAGE(D32:D36)</f>
        <v>91165403.599999994</v>
      </c>
      <c r="E37" s="38"/>
      <c r="F37" s="38">
        <f>AVERAGE(F32:F36)</f>
        <v>84938363.200000003</v>
      </c>
      <c r="G37" s="38"/>
      <c r="H37" s="38">
        <f>AVERAGE(H32:H36)</f>
        <v>78463804.799999997</v>
      </c>
      <c r="I37" s="58"/>
      <c r="J37" s="58"/>
    </row>
    <row r="38" spans="1:11" ht="15.75">
      <c r="A38" s="58"/>
      <c r="B38" s="58"/>
      <c r="C38" s="58"/>
      <c r="D38" s="38"/>
      <c r="E38" s="38"/>
      <c r="F38" s="38"/>
      <c r="G38" s="38"/>
      <c r="H38" s="38"/>
      <c r="I38" s="58"/>
      <c r="J38" s="58"/>
    </row>
    <row r="39" spans="1:11" ht="15.75">
      <c r="A39" s="58"/>
      <c r="B39" s="58"/>
      <c r="C39" s="58"/>
      <c r="D39" s="38"/>
      <c r="E39" s="38"/>
      <c r="F39" s="38"/>
      <c r="G39" s="38"/>
      <c r="H39" s="38"/>
      <c r="I39" s="58"/>
      <c r="J39" s="58"/>
    </row>
    <row r="40" spans="1:11" s="11" customFormat="1" ht="15.75">
      <c r="A40" s="41">
        <f>+A37+1</f>
        <v>17</v>
      </c>
      <c r="B40" s="42" t="s">
        <v>47</v>
      </c>
      <c r="C40" s="43" t="s">
        <v>48</v>
      </c>
      <c r="D40" s="44">
        <f>+D37</f>
        <v>91165403.599999994</v>
      </c>
      <c r="E40" s="45"/>
      <c r="F40" s="44">
        <f>+F37</f>
        <v>84938363.200000003</v>
      </c>
      <c r="G40" s="44"/>
      <c r="H40" s="44">
        <f>+H37</f>
        <v>78463804.799999997</v>
      </c>
      <c r="I40" s="45"/>
      <c r="J40" s="45"/>
    </row>
    <row r="41" spans="1:11" s="11" customFormat="1" ht="15.75">
      <c r="A41" s="37"/>
      <c r="B41" s="45"/>
      <c r="C41" s="46"/>
      <c r="D41" s="45"/>
      <c r="E41" s="45"/>
      <c r="F41" s="45"/>
      <c r="G41" s="45"/>
      <c r="H41" s="45"/>
      <c r="I41" s="45"/>
      <c r="J41" s="45"/>
    </row>
    <row r="42" spans="1:11" s="11" customFormat="1" ht="15.75">
      <c r="A42" s="37">
        <f>+A40+1</f>
        <v>18</v>
      </c>
      <c r="B42" s="45" t="s">
        <v>49</v>
      </c>
      <c r="C42" s="46" t="s">
        <v>50</v>
      </c>
      <c r="D42" s="47">
        <f>D40*$J$19</f>
        <v>1877448.8208580739</v>
      </c>
      <c r="E42" s="45"/>
      <c r="F42" s="47">
        <f>F40*$J$19</f>
        <v>1749209.9364265287</v>
      </c>
      <c r="G42" s="47"/>
      <c r="H42" s="47">
        <f>H40*$J$19</f>
        <v>1615873.697528369</v>
      </c>
      <c r="I42" s="45"/>
      <c r="J42" s="47"/>
      <c r="K42" s="12"/>
    </row>
    <row r="43" spans="1:11" s="11" customFormat="1" ht="15.75">
      <c r="A43" s="37">
        <f>+A42+1</f>
        <v>19</v>
      </c>
      <c r="B43" s="28" t="s">
        <v>51</v>
      </c>
      <c r="C43" s="46" t="s">
        <v>52</v>
      </c>
      <c r="D43" s="47">
        <f>D40*$J$20</f>
        <v>0</v>
      </c>
      <c r="E43" s="45"/>
      <c r="F43" s="47">
        <f>F40*$J$20</f>
        <v>0</v>
      </c>
      <c r="G43" s="47"/>
      <c r="H43" s="47">
        <f>H40*$J$20</f>
        <v>0</v>
      </c>
      <c r="I43" s="45"/>
      <c r="J43" s="47"/>
      <c r="K43" s="12"/>
    </row>
    <row r="44" spans="1:11" s="11" customFormat="1" ht="15.75">
      <c r="A44" s="37">
        <f>+A43+1</f>
        <v>20</v>
      </c>
      <c r="B44" s="28" t="s">
        <v>53</v>
      </c>
      <c r="C44" s="46" t="s">
        <v>54</v>
      </c>
      <c r="D44" s="47">
        <f>D40*$J$21</f>
        <v>5470817.719004144</v>
      </c>
      <c r="E44" s="45"/>
      <c r="F44" s="47">
        <f>F40*$J$21</f>
        <v>5097134.264403888</v>
      </c>
      <c r="G44" s="47"/>
      <c r="H44" s="47">
        <f>H40*$J$21</f>
        <v>4708597.3039044645</v>
      </c>
      <c r="I44" s="45"/>
      <c r="J44" s="45"/>
    </row>
    <row r="45" spans="1:11" s="11" customFormat="1" ht="31.5">
      <c r="A45" s="37">
        <f t="shared" ref="A45:A46" si="3">+A44+1</f>
        <v>21</v>
      </c>
      <c r="B45" s="45" t="s">
        <v>55</v>
      </c>
      <c r="C45" s="46" t="s">
        <v>56</v>
      </c>
      <c r="D45" s="47">
        <f>((D43+D44)/(1-$D$13))*$D$13</f>
        <v>1454268.0012542661</v>
      </c>
      <c r="E45" s="45"/>
      <c r="F45" s="47">
        <f>((F43+F44)/(1-$D$13))*$D$13</f>
        <v>1354934.4247149576</v>
      </c>
      <c r="G45" s="47"/>
      <c r="H45" s="47">
        <f>((H43+H44)/(1-$D$13))*$D$13</f>
        <v>1251652.4478733386</v>
      </c>
      <c r="I45" s="45"/>
      <c r="J45" s="45"/>
    </row>
    <row r="46" spans="1:11" s="11" customFormat="1" ht="15.75">
      <c r="A46" s="37">
        <f t="shared" si="3"/>
        <v>22</v>
      </c>
      <c r="B46" s="42" t="s">
        <v>57</v>
      </c>
      <c r="C46" s="43" t="s">
        <v>58</v>
      </c>
      <c r="D46" s="44">
        <f t="shared" ref="D46" si="4">SUM(D42:D45)</f>
        <v>8802534.5411164835</v>
      </c>
      <c r="E46" s="45"/>
      <c r="F46" s="44">
        <f t="shared" ref="F46:H46" si="5">SUM(F42:F45)</f>
        <v>8201278.6255453741</v>
      </c>
      <c r="G46" s="44"/>
      <c r="H46" s="44">
        <f t="shared" si="5"/>
        <v>7576123.4493061714</v>
      </c>
      <c r="I46" s="45"/>
      <c r="J46" s="45"/>
    </row>
    <row r="47" spans="1:11" s="11" customFormat="1" ht="15.75">
      <c r="A47" s="37">
        <f>+A46+1</f>
        <v>23</v>
      </c>
      <c r="B47" s="45" t="s">
        <v>85</v>
      </c>
      <c r="C47" s="46" t="s">
        <v>86</v>
      </c>
      <c r="D47" s="66">
        <v>0.273955</v>
      </c>
      <c r="E47" s="45"/>
      <c r="F47" s="67">
        <f>+D47</f>
        <v>0.273955</v>
      </c>
      <c r="G47" s="45"/>
      <c r="H47" s="67">
        <f>+F47</f>
        <v>0.273955</v>
      </c>
      <c r="I47" s="45"/>
      <c r="J47" s="68"/>
    </row>
    <row r="48" spans="1:11" s="11" customFormat="1" ht="31.5">
      <c r="A48" s="37">
        <f>+A47+1</f>
        <v>24</v>
      </c>
      <c r="B48" s="69" t="s">
        <v>87</v>
      </c>
      <c r="C48" s="43" t="str">
        <f>"Lines "&amp;A46&amp;" * "&amp;A47</f>
        <v>Lines 22 * 23</v>
      </c>
      <c r="D48" s="44">
        <f>+D46*D47</f>
        <v>2411498.3502115663</v>
      </c>
      <c r="E48" s="45"/>
      <c r="F48" s="44">
        <f>+F46*F47</f>
        <v>2246781.2858612831</v>
      </c>
      <c r="G48" s="45"/>
      <c r="H48" s="44">
        <f>+H46*H47</f>
        <v>2075516.8995546722</v>
      </c>
      <c r="I48" s="45"/>
      <c r="J48" s="49"/>
    </row>
    <row r="49" spans="1:11" s="11" customFormat="1" ht="15.75">
      <c r="A49" s="37">
        <f>+A48+1</f>
        <v>25</v>
      </c>
      <c r="B49" s="45" t="s">
        <v>88</v>
      </c>
      <c r="C49" s="46" t="s">
        <v>89</v>
      </c>
      <c r="D49" s="66">
        <v>0.99146400000000001</v>
      </c>
      <c r="E49" s="45"/>
      <c r="F49" s="67">
        <f>+D49</f>
        <v>0.99146400000000001</v>
      </c>
      <c r="G49" s="45"/>
      <c r="H49" s="67">
        <f>+F49</f>
        <v>0.99146400000000001</v>
      </c>
      <c r="I49" s="45"/>
      <c r="J49" s="70"/>
      <c r="K49" s="21"/>
    </row>
    <row r="50" spans="1:11" s="11" customFormat="1" ht="31.5">
      <c r="A50" s="37">
        <f>+A49+1</f>
        <v>26</v>
      </c>
      <c r="B50" s="69" t="s">
        <v>90</v>
      </c>
      <c r="C50" s="43" t="str">
        <f>"Lines "&amp;A48&amp;" * "&amp;A49</f>
        <v>Lines 24 * 25</v>
      </c>
      <c r="D50" s="44">
        <f>+D48*D49</f>
        <v>2390913.8002941604</v>
      </c>
      <c r="E50" s="45"/>
      <c r="F50" s="44">
        <f>+F48*F49</f>
        <v>2227602.760805171</v>
      </c>
      <c r="G50" s="45"/>
      <c r="H50" s="44">
        <f>+H48*H49</f>
        <v>2057800.2873000735</v>
      </c>
      <c r="I50" s="45"/>
      <c r="J50" s="49"/>
    </row>
    <row r="51" spans="1:11" s="11" customFormat="1" ht="15.75">
      <c r="A51" s="37"/>
      <c r="B51" s="69"/>
      <c r="C51" s="46"/>
      <c r="D51" s="44"/>
      <c r="E51" s="45"/>
      <c r="F51" s="44"/>
      <c r="G51" s="45"/>
      <c r="H51" s="44"/>
      <c r="I51" s="45"/>
      <c r="J51" s="49"/>
    </row>
    <row r="52" spans="1:11" s="11" customFormat="1" ht="31.5">
      <c r="A52" s="37">
        <f>+A50+1</f>
        <v>27</v>
      </c>
      <c r="B52" s="50" t="s">
        <v>59</v>
      </c>
      <c r="C52" s="51" t="str">
        <f>"- Line "&amp;A37&amp;" * Line "&amp;A26&amp;"(d) * Line "&amp;A47&amp;" * Line "&amp;A49</f>
        <v>- Line 16 * Line 10(d) * Line 23 * Line 25</v>
      </c>
      <c r="D52" s="47">
        <f>-D37*$J$26*D47*D49</f>
        <v>-2390913.6235641064</v>
      </c>
      <c r="E52" s="45"/>
      <c r="F52" s="47">
        <f>-F37*$J$26*F47*F49</f>
        <v>-2227602.596146639</v>
      </c>
      <c r="G52" s="47"/>
      <c r="H52" s="47">
        <f>-H37*$J$26*H47*H49</f>
        <v>-2057800.1351928937</v>
      </c>
      <c r="I52" s="45"/>
      <c r="J52" s="45"/>
    </row>
    <row r="53" spans="1:11" s="11" customFormat="1" ht="15.75">
      <c r="A53" s="37"/>
      <c r="B53" s="45"/>
      <c r="C53" s="46"/>
      <c r="D53" s="45"/>
      <c r="E53" s="45"/>
      <c r="F53" s="45"/>
      <c r="G53" s="45"/>
      <c r="H53" s="45"/>
      <c r="I53" s="45"/>
      <c r="J53" s="45"/>
    </row>
    <row r="54" spans="1:11" s="11" customFormat="1" ht="15.75">
      <c r="A54" s="37">
        <f>+A52+1</f>
        <v>28</v>
      </c>
      <c r="B54" s="42" t="s">
        <v>61</v>
      </c>
      <c r="C54" s="43" t="str">
        <f>"Lines "&amp;A50&amp;" + "&amp;A52</f>
        <v>Lines 26 + 27</v>
      </c>
      <c r="D54" s="44">
        <f>+D50+D52</f>
        <v>0.1767300539650023</v>
      </c>
      <c r="E54" s="45"/>
      <c r="F54" s="44">
        <f>+F50+F52</f>
        <v>0.164658532012254</v>
      </c>
      <c r="G54" s="44"/>
      <c r="H54" s="44">
        <f>+H50+H52</f>
        <v>0.15210717986337841</v>
      </c>
      <c r="I54" s="45"/>
      <c r="J54" s="45"/>
    </row>
    <row r="55" spans="1:11" ht="15.75">
      <c r="A55" s="58"/>
      <c r="B55" s="58"/>
      <c r="C55" s="58"/>
      <c r="D55" s="38"/>
      <c r="E55" s="38"/>
      <c r="F55" s="58"/>
      <c r="G55" s="58"/>
      <c r="H55" s="58"/>
      <c r="I55" s="58"/>
      <c r="J55" s="58"/>
    </row>
    <row r="56" spans="1:11">
      <c r="B56" s="6"/>
      <c r="D56" s="10"/>
      <c r="E56" s="10"/>
    </row>
    <row r="57" spans="1:11">
      <c r="B57" s="6"/>
      <c r="D57" s="10"/>
      <c r="E57" s="10"/>
    </row>
    <row r="58" spans="1:11">
      <c r="B58" s="6"/>
      <c r="D58" s="10"/>
      <c r="E58" s="10"/>
    </row>
    <row r="59" spans="1:11">
      <c r="B59" s="6"/>
      <c r="D59" s="10"/>
      <c r="E59" s="10"/>
    </row>
    <row r="60" spans="1:11">
      <c r="B60" s="6"/>
      <c r="D60" s="10"/>
      <c r="E60" s="10"/>
    </row>
    <row r="61" spans="1:11">
      <c r="B61" s="6"/>
      <c r="D61" s="10"/>
      <c r="E61" s="10"/>
    </row>
    <row r="62" spans="1:11">
      <c r="B62" s="6"/>
      <c r="D62" s="10"/>
      <c r="E62" s="10"/>
    </row>
    <row r="63" spans="1:11">
      <c r="B63" s="6"/>
      <c r="D63" s="10"/>
      <c r="E63" s="10"/>
    </row>
    <row r="64" spans="1:11">
      <c r="B64" s="6"/>
      <c r="D64" s="10"/>
      <c r="E64" s="10"/>
    </row>
    <row r="65" spans="2:5">
      <c r="B65" s="6"/>
      <c r="D65" s="10"/>
      <c r="E65" s="10"/>
    </row>
    <row r="66" spans="2:5">
      <c r="B66" s="6"/>
      <c r="D66" s="10"/>
      <c r="E66" s="10"/>
    </row>
    <row r="67" spans="2:5">
      <c r="B67" s="6"/>
      <c r="D67" s="10"/>
      <c r="E67" s="10"/>
    </row>
    <row r="68" spans="2:5">
      <c r="B68" s="6"/>
      <c r="D68" s="10"/>
      <c r="E68" s="10"/>
    </row>
    <row r="69" spans="2:5">
      <c r="B69" s="6"/>
      <c r="D69" s="10"/>
      <c r="E69" s="10"/>
    </row>
    <row r="70" spans="2:5">
      <c r="B70" s="6"/>
      <c r="D70" s="10"/>
      <c r="E70" s="10"/>
    </row>
    <row r="71" spans="2:5">
      <c r="B71" s="6"/>
      <c r="D71" s="10"/>
      <c r="E71" s="10"/>
    </row>
    <row r="72" spans="2:5">
      <c r="B72" s="6"/>
      <c r="D72" s="10"/>
      <c r="E72" s="10"/>
    </row>
    <row r="73" spans="2:5">
      <c r="B73" s="6"/>
      <c r="D73" s="10"/>
      <c r="E73" s="10"/>
    </row>
  </sheetData>
  <mergeCells count="3">
    <mergeCell ref="B10:J10"/>
    <mergeCell ref="L25:P26"/>
    <mergeCell ref="D15:D16"/>
  </mergeCells>
  <pageMargins left="0.7" right="0.45" top="0.5" bottom="0.25" header="0.3" footer="0.3"/>
  <pageSetup scale="5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9D12E-9F81-4C12-B22D-41EA7EBC8737}">
  <dimension ref="A1:J112"/>
  <sheetViews>
    <sheetView zoomScale="96" zoomScaleNormal="96" workbookViewId="0">
      <selection activeCell="L18" sqref="L18"/>
    </sheetView>
  </sheetViews>
  <sheetFormatPr defaultRowHeight="15"/>
  <cols>
    <col min="1" max="1" width="5.140625" style="17" customWidth="1"/>
    <col min="2" max="2" width="24.28515625" style="13" customWidth="1"/>
    <col min="3" max="3" width="2.5703125" style="13" customWidth="1"/>
    <col min="4" max="4" width="30.42578125" style="16" bestFit="1" customWidth="1"/>
    <col min="5" max="5" width="15" style="14" customWidth="1"/>
    <col min="6" max="6" width="30.42578125" style="16" bestFit="1" customWidth="1"/>
    <col min="7" max="7" width="15" style="14" customWidth="1"/>
    <col min="8" max="8" width="26.140625" style="16" hidden="1" customWidth="1"/>
    <col min="9" max="9" width="13.85546875" style="14" hidden="1" customWidth="1"/>
    <col min="10" max="10" width="11.85546875" customWidth="1"/>
  </cols>
  <sheetData>
    <row r="1" spans="1:10" ht="15.75">
      <c r="A1" s="37"/>
      <c r="B1" s="71"/>
      <c r="C1" s="71"/>
      <c r="D1" s="72"/>
      <c r="E1" s="73"/>
      <c r="F1" s="72"/>
      <c r="G1" s="73"/>
      <c r="H1" s="72"/>
      <c r="J1" s="109" t="s">
        <v>0</v>
      </c>
    </row>
    <row r="2" spans="1:10" ht="15.75">
      <c r="A2" s="37"/>
      <c r="B2" s="71"/>
      <c r="C2" s="71"/>
      <c r="D2" s="72"/>
      <c r="E2" s="73"/>
      <c r="F2" s="72"/>
      <c r="G2" s="73"/>
      <c r="H2" s="72"/>
      <c r="J2" s="109" t="s">
        <v>1</v>
      </c>
    </row>
    <row r="3" spans="1:10" ht="15.75">
      <c r="A3" s="37"/>
      <c r="B3" s="71"/>
      <c r="C3" s="71"/>
      <c r="D3" s="72"/>
      <c r="E3" s="73"/>
      <c r="F3" s="72"/>
      <c r="G3" s="73"/>
      <c r="H3" s="72"/>
      <c r="J3" s="110" t="s">
        <v>2</v>
      </c>
    </row>
    <row r="4" spans="1:10" ht="15.75">
      <c r="A4" s="37"/>
      <c r="B4" s="71"/>
      <c r="C4" s="71"/>
      <c r="D4" s="72"/>
      <c r="E4" s="73"/>
      <c r="F4" s="72"/>
      <c r="G4" s="73"/>
      <c r="H4" s="72"/>
      <c r="J4" s="110" t="str">
        <f>+'Pg1 Electric Dist HH'!$J$4</f>
        <v>Attachment PH-1-14</v>
      </c>
    </row>
    <row r="5" spans="1:10" ht="15.75">
      <c r="A5" s="37"/>
      <c r="B5" s="71"/>
      <c r="C5" s="71"/>
      <c r="D5" s="72"/>
      <c r="E5" s="73"/>
      <c r="F5" s="72"/>
      <c r="G5" s="73"/>
      <c r="H5" s="72"/>
      <c r="J5" s="110" t="s">
        <v>91</v>
      </c>
    </row>
    <row r="6" spans="1:10" ht="15.75">
      <c r="A6" s="37"/>
      <c r="B6" s="71"/>
      <c r="C6" s="71"/>
      <c r="D6" s="72"/>
      <c r="E6" s="73"/>
      <c r="F6" s="72"/>
      <c r="G6" s="73"/>
      <c r="H6" s="72"/>
      <c r="I6" s="73"/>
    </row>
    <row r="7" spans="1:10" ht="15.75">
      <c r="A7" s="37"/>
      <c r="B7" s="71"/>
      <c r="C7" s="71"/>
      <c r="D7" s="72"/>
      <c r="E7" s="73"/>
      <c r="F7" s="72"/>
      <c r="G7" s="73"/>
      <c r="H7" s="72"/>
      <c r="I7" s="73"/>
    </row>
    <row r="8" spans="1:10" ht="32.25" customHeight="1">
      <c r="A8" s="122" t="s">
        <v>92</v>
      </c>
      <c r="B8" s="122"/>
      <c r="C8" s="122"/>
      <c r="D8" s="122"/>
      <c r="E8" s="122"/>
      <c r="F8" s="122"/>
      <c r="G8" s="122"/>
      <c r="H8" s="122"/>
      <c r="I8" s="122"/>
    </row>
    <row r="9" spans="1:10" s="17" customFormat="1" ht="15.75">
      <c r="A9" s="37"/>
      <c r="B9" s="75"/>
      <c r="C9" s="75"/>
      <c r="D9" s="76"/>
      <c r="E9" s="77" t="s">
        <v>10</v>
      </c>
      <c r="F9" s="77"/>
      <c r="G9" s="77" t="s">
        <v>11</v>
      </c>
      <c r="H9" s="77"/>
      <c r="I9" s="77" t="s">
        <v>12</v>
      </c>
    </row>
    <row r="10" spans="1:10" ht="15.75">
      <c r="A10" s="37"/>
      <c r="B10" s="71"/>
      <c r="C10" s="71"/>
      <c r="D10" s="72"/>
      <c r="E10" s="73"/>
      <c r="F10" s="72"/>
      <c r="G10" s="73"/>
      <c r="H10" s="72"/>
      <c r="I10" s="73"/>
    </row>
    <row r="11" spans="1:10" s="132" customFormat="1" ht="45.75">
      <c r="A11" s="126" t="s">
        <v>8</v>
      </c>
      <c r="B11" s="127" t="s">
        <v>93</v>
      </c>
      <c r="C11" s="128"/>
      <c r="D11" s="129"/>
      <c r="E11" s="130" t="s">
        <v>94</v>
      </c>
      <c r="F11" s="131"/>
      <c r="G11" s="130" t="s">
        <v>95</v>
      </c>
      <c r="H11" s="131"/>
      <c r="I11" s="130" t="s">
        <v>96</v>
      </c>
    </row>
    <row r="12" spans="1:10" ht="15.75">
      <c r="A12" s="37"/>
      <c r="B12" s="71"/>
      <c r="C12" s="71"/>
      <c r="D12" s="77" t="s">
        <v>97</v>
      </c>
      <c r="E12" s="73"/>
      <c r="F12" s="77" t="s">
        <v>98</v>
      </c>
      <c r="G12" s="73"/>
      <c r="H12" s="77" t="s">
        <v>99</v>
      </c>
      <c r="I12" s="73"/>
    </row>
    <row r="13" spans="1:10" ht="15.75">
      <c r="A13" s="37">
        <v>1</v>
      </c>
      <c r="B13" s="78">
        <v>46234</v>
      </c>
      <c r="C13" s="78"/>
      <c r="D13" s="79" t="s">
        <v>100</v>
      </c>
      <c r="E13" s="80">
        <f>ROUND(+'Pg4 Dist'!$M$18+('Pg4 Dist'!$M$19-'Pg4 Dist'!$M$18)/12*7,0)</f>
        <v>107819954</v>
      </c>
      <c r="F13" s="79" t="s">
        <v>100</v>
      </c>
      <c r="G13" s="80">
        <f>ROUND(+'Pg5 Gas'!$M$18+('Pg5 Gas'!$M$19-'Pg5 Gas'!$M$18)/12*7,0)</f>
        <v>157827785</v>
      </c>
      <c r="H13" s="79" t="s">
        <v>100</v>
      </c>
      <c r="I13" s="80">
        <f>ROUND(+Trans!$M$18+(Trans!$M$19-Trans!$M$18)/12*7,0)</f>
        <v>94541588</v>
      </c>
    </row>
    <row r="14" spans="1:10" ht="15.75">
      <c r="A14" s="37">
        <f>+A13+1</f>
        <v>2</v>
      </c>
      <c r="B14" s="71">
        <v>46265</v>
      </c>
      <c r="C14" s="71"/>
      <c r="D14" s="76" t="s">
        <v>101</v>
      </c>
      <c r="E14" s="81">
        <f>ROUND(+'Pg4 Dist'!$M$18+('Pg4 Dist'!$M$19-'Pg4 Dist'!$M$18)/12*8,0)</f>
        <v>107528497</v>
      </c>
      <c r="F14" s="76" t="s">
        <v>101</v>
      </c>
      <c r="G14" s="81">
        <f>ROUND(+'Pg5 Gas'!$M$18+('Pg5 Gas'!$M$19-'Pg5 Gas'!$M$18)/12*8,0)</f>
        <v>157272221</v>
      </c>
      <c r="H14" s="76" t="s">
        <v>101</v>
      </c>
      <c r="I14" s="81">
        <f>ROUND(+Trans!$M$18+(Trans!$M$19-Trans!$M$18)/12*8,0)</f>
        <v>93938599</v>
      </c>
    </row>
    <row r="15" spans="1:10" ht="15.75">
      <c r="A15" s="37">
        <f t="shared" ref="A15:A18" si="0">+A14+1</f>
        <v>3</v>
      </c>
      <c r="B15" s="71">
        <v>46295</v>
      </c>
      <c r="C15" s="71"/>
      <c r="D15" s="76" t="s">
        <v>102</v>
      </c>
      <c r="E15" s="81">
        <f>ROUND(+'Pg4 Dist'!$M$18+('Pg4 Dist'!$M$19-'Pg4 Dist'!$M$18)/12*9,0)</f>
        <v>107237040</v>
      </c>
      <c r="F15" s="76" t="s">
        <v>102</v>
      </c>
      <c r="G15" s="81">
        <f>ROUND(+'Pg5 Gas'!$M$18+('Pg5 Gas'!$M$19-'Pg5 Gas'!$M$18)/12*9,0)</f>
        <v>156716657</v>
      </c>
      <c r="H15" s="76" t="s">
        <v>102</v>
      </c>
      <c r="I15" s="81">
        <f>ROUND(+Trans!$M$18+(Trans!$M$19-Trans!$M$18)/12*9,0)</f>
        <v>93335610</v>
      </c>
    </row>
    <row r="16" spans="1:10" ht="15.75">
      <c r="A16" s="37">
        <f t="shared" si="0"/>
        <v>4</v>
      </c>
      <c r="B16" s="78">
        <v>46326</v>
      </c>
      <c r="C16" s="78"/>
      <c r="D16" s="79" t="s">
        <v>103</v>
      </c>
      <c r="E16" s="80">
        <f>ROUND(+'Pg4 Dist'!$M$18+('Pg4 Dist'!$M$19-'Pg4 Dist'!$M$18)/12*10,0)</f>
        <v>106945583</v>
      </c>
      <c r="F16" s="79" t="s">
        <v>103</v>
      </c>
      <c r="G16" s="80">
        <f>ROUND(+'Pg5 Gas'!$M$18+('Pg5 Gas'!$M$19-'Pg5 Gas'!$M$18)/12*10,0)</f>
        <v>156161093</v>
      </c>
      <c r="H16" s="79" t="s">
        <v>103</v>
      </c>
      <c r="I16" s="80">
        <f>ROUND(+Trans!$M$18+(Trans!$M$19-Trans!$M$18)/12*10,0)</f>
        <v>92732621</v>
      </c>
    </row>
    <row r="17" spans="1:9" ht="15.75">
      <c r="A17" s="37">
        <f t="shared" si="0"/>
        <v>5</v>
      </c>
      <c r="B17" s="71">
        <v>46356</v>
      </c>
      <c r="C17" s="71"/>
      <c r="D17" s="76" t="s">
        <v>104</v>
      </c>
      <c r="E17" s="81">
        <f>ROUND(+'Pg4 Dist'!$M$18+('Pg4 Dist'!$M$19-'Pg4 Dist'!$M$18)/12*11,0)</f>
        <v>106654127</v>
      </c>
      <c r="F17" s="76" t="s">
        <v>104</v>
      </c>
      <c r="G17" s="81">
        <f>ROUND(+'Pg5 Gas'!$M$18+('Pg5 Gas'!$M$19-'Pg5 Gas'!$M$18)/12*11,0)</f>
        <v>155605529</v>
      </c>
      <c r="H17" s="76" t="s">
        <v>104</v>
      </c>
      <c r="I17" s="81">
        <f>ROUND(+Trans!$M$18+(Trans!$M$19-Trans!$M$18)/12*11,0)</f>
        <v>92129632</v>
      </c>
    </row>
    <row r="18" spans="1:9" ht="15.75">
      <c r="A18" s="37">
        <f t="shared" si="0"/>
        <v>6</v>
      </c>
      <c r="B18" s="71">
        <v>46387</v>
      </c>
      <c r="C18" s="71"/>
      <c r="D18" s="76" t="s">
        <v>105</v>
      </c>
      <c r="E18" s="81">
        <f>ROUND(+'Pg4 Dist'!$M$18+('Pg4 Dist'!$M$19-'Pg4 Dist'!$M$18)/12*12,0)</f>
        <v>106362670</v>
      </c>
      <c r="F18" s="76" t="s">
        <v>105</v>
      </c>
      <c r="G18" s="81">
        <f>ROUND(+'Pg5 Gas'!$M$18+('Pg5 Gas'!$M$19-'Pg5 Gas'!$M$18)/12*12,0)</f>
        <v>155049965</v>
      </c>
      <c r="H18" s="76" t="s">
        <v>105</v>
      </c>
      <c r="I18" s="81">
        <f>ROUND(+Trans!$M$18+(Trans!$M$19-Trans!$M$18)/12*12,0)</f>
        <v>91526643</v>
      </c>
    </row>
    <row r="19" spans="1:9" ht="15.75">
      <c r="A19" s="37"/>
      <c r="B19" s="71"/>
      <c r="C19" s="71"/>
      <c r="D19" s="76"/>
      <c r="E19" s="81"/>
      <c r="F19" s="76"/>
      <c r="G19" s="81"/>
      <c r="H19" s="76"/>
      <c r="I19" s="81"/>
    </row>
    <row r="20" spans="1:9" ht="15.75">
      <c r="A20" s="37">
        <f>+A18+1</f>
        <v>7</v>
      </c>
      <c r="B20" s="78">
        <v>46417</v>
      </c>
      <c r="C20" s="78"/>
      <c r="D20" s="79" t="s">
        <v>106</v>
      </c>
      <c r="E20" s="80">
        <f>ROUND(+$E$18+('Pg4 Dist'!$M$20-'Pg4 Dist'!$M$19)/12*1,0)</f>
        <v>106114592</v>
      </c>
      <c r="F20" s="79" t="s">
        <v>106</v>
      </c>
      <c r="G20" s="80">
        <f>ROUND(+$G$18+('Pg5 Gas'!$M$20-'Pg5 Gas'!$M$19)/12*1,0)</f>
        <v>154514619</v>
      </c>
      <c r="H20" s="79" t="s">
        <v>106</v>
      </c>
      <c r="I20" s="80">
        <f>ROUND(+$I$18+(Trans!$M$20-Trans!$M$19)/12*1,0)</f>
        <v>91024383</v>
      </c>
    </row>
    <row r="21" spans="1:9" ht="15.75">
      <c r="A21" s="37">
        <f>+A20+1</f>
        <v>8</v>
      </c>
      <c r="B21" s="71">
        <v>46446</v>
      </c>
      <c r="C21" s="71"/>
      <c r="D21" s="76" t="s">
        <v>107</v>
      </c>
      <c r="E21" s="81">
        <f>ROUND(+$E$18+('Pg4 Dist'!$M$20-'Pg4 Dist'!$M$19)/12*2,0)</f>
        <v>105866515</v>
      </c>
      <c r="F21" s="76" t="s">
        <v>107</v>
      </c>
      <c r="G21" s="81">
        <f>ROUND(+$G$18+('Pg5 Gas'!$M$20-'Pg5 Gas'!$M$19)/12*2,0)</f>
        <v>153979273</v>
      </c>
      <c r="H21" s="76" t="s">
        <v>107</v>
      </c>
      <c r="I21" s="81">
        <f>ROUND(+$I$18+(Trans!$M$20-Trans!$M$19)/12*2,0)</f>
        <v>90522123</v>
      </c>
    </row>
    <row r="22" spans="1:9" ht="15.75">
      <c r="A22" s="37">
        <f t="shared" ref="A22:A31" si="1">+A21+1</f>
        <v>9</v>
      </c>
      <c r="B22" s="71">
        <v>46477</v>
      </c>
      <c r="C22" s="71"/>
      <c r="D22" s="76" t="s">
        <v>108</v>
      </c>
      <c r="E22" s="81">
        <f>ROUND(+$E$18+('Pg4 Dist'!$M$20-'Pg4 Dist'!$M$19)/12*3,0)</f>
        <v>105618437</v>
      </c>
      <c r="F22" s="76" t="s">
        <v>108</v>
      </c>
      <c r="G22" s="81">
        <f>ROUND(+$G$18+('Pg5 Gas'!$M$20-'Pg5 Gas'!$M$19)/12*3,0)</f>
        <v>153443927</v>
      </c>
      <c r="H22" s="76" t="s">
        <v>108</v>
      </c>
      <c r="I22" s="81">
        <f>ROUND(+$I$18+(Trans!$M$20-Trans!$M$19)/12*3,0)</f>
        <v>90019863</v>
      </c>
    </row>
    <row r="23" spans="1:9" ht="15.75">
      <c r="A23" s="37">
        <f t="shared" si="1"/>
        <v>10</v>
      </c>
      <c r="B23" s="78">
        <v>46507</v>
      </c>
      <c r="C23" s="78"/>
      <c r="D23" s="79" t="s">
        <v>109</v>
      </c>
      <c r="E23" s="80">
        <f>ROUND(+$E$18+('Pg4 Dist'!$M$20-'Pg4 Dist'!$M$19)/12*4,0)</f>
        <v>105370360</v>
      </c>
      <c r="F23" s="79" t="s">
        <v>109</v>
      </c>
      <c r="G23" s="80">
        <f>ROUND(+$G$18+('Pg5 Gas'!$M$20-'Pg5 Gas'!$M$19)/12*4,0)</f>
        <v>152908581</v>
      </c>
      <c r="H23" s="79" t="s">
        <v>109</v>
      </c>
      <c r="I23" s="80">
        <f>ROUND(+$I$18+(Trans!$M$20-Trans!$M$19)/12*4,0)</f>
        <v>89517603</v>
      </c>
    </row>
    <row r="24" spans="1:9" ht="15.75">
      <c r="A24" s="37">
        <f t="shared" si="1"/>
        <v>11</v>
      </c>
      <c r="B24" s="71">
        <v>46538</v>
      </c>
      <c r="C24" s="71"/>
      <c r="D24" s="76" t="s">
        <v>110</v>
      </c>
      <c r="E24" s="81">
        <f>ROUND(+$E$18+('Pg4 Dist'!$M$20-'Pg4 Dist'!$M$19)/12*5,0)</f>
        <v>105122282</v>
      </c>
      <c r="F24" s="76" t="s">
        <v>110</v>
      </c>
      <c r="G24" s="81">
        <f>ROUND(+$G$18+('Pg5 Gas'!$M$20-'Pg5 Gas'!$M$19)/12*5,0)</f>
        <v>152373235</v>
      </c>
      <c r="H24" s="76" t="s">
        <v>110</v>
      </c>
      <c r="I24" s="81">
        <f>ROUND(+$I$18+(Trans!$M$20-Trans!$M$19)/12*5,0)</f>
        <v>89015343</v>
      </c>
    </row>
    <row r="25" spans="1:9" ht="15.75">
      <c r="A25" s="37">
        <f t="shared" si="1"/>
        <v>12</v>
      </c>
      <c r="B25" s="71">
        <v>46568</v>
      </c>
      <c r="C25" s="71"/>
      <c r="D25" s="76" t="s">
        <v>111</v>
      </c>
      <c r="E25" s="81">
        <f>ROUND(+$E$18+('Pg4 Dist'!$M$20-'Pg4 Dist'!$M$19)/12*6,0)</f>
        <v>104874205</v>
      </c>
      <c r="F25" s="76" t="s">
        <v>111</v>
      </c>
      <c r="G25" s="81">
        <f>ROUND(+$G$18+('Pg5 Gas'!$M$20-'Pg5 Gas'!$M$19)/12*6,0)</f>
        <v>151837889</v>
      </c>
      <c r="H25" s="76" t="s">
        <v>111</v>
      </c>
      <c r="I25" s="81">
        <f>ROUND(+$I$18+(Trans!$M$20-Trans!$M$19)/12*6,0)</f>
        <v>88513083</v>
      </c>
    </row>
    <row r="26" spans="1:9" ht="15.75">
      <c r="A26" s="37">
        <f t="shared" si="1"/>
        <v>13</v>
      </c>
      <c r="B26" s="78">
        <v>46599</v>
      </c>
      <c r="C26" s="78"/>
      <c r="D26" s="79" t="s">
        <v>112</v>
      </c>
      <c r="E26" s="80">
        <f>ROUND(+$E$18+('Pg4 Dist'!$M$20-'Pg4 Dist'!$M$19)/12*7,0)</f>
        <v>104626127</v>
      </c>
      <c r="F26" s="79" t="s">
        <v>112</v>
      </c>
      <c r="G26" s="80">
        <f>ROUND(+$G$18+('Pg5 Gas'!$M$20-'Pg5 Gas'!$M$19)/12*7,0)</f>
        <v>151302543</v>
      </c>
      <c r="H26" s="79" t="s">
        <v>112</v>
      </c>
      <c r="I26" s="80">
        <f>ROUND(+$I$18+(Trans!$M$20-Trans!$M$19)/12*7,0)</f>
        <v>88010823</v>
      </c>
    </row>
    <row r="27" spans="1:9" ht="15.75">
      <c r="A27" s="37">
        <f t="shared" si="1"/>
        <v>14</v>
      </c>
      <c r="B27" s="71">
        <v>46630</v>
      </c>
      <c r="C27" s="71"/>
      <c r="D27" s="76" t="s">
        <v>113</v>
      </c>
      <c r="E27" s="81">
        <f>ROUND(+$E$18+('Pg4 Dist'!$M$20-'Pg4 Dist'!$M$19)/12*8,0)</f>
        <v>104378050</v>
      </c>
      <c r="F27" s="76" t="s">
        <v>113</v>
      </c>
      <c r="G27" s="81">
        <f>ROUND(+$G$18+('Pg5 Gas'!$M$20-'Pg5 Gas'!$M$19)/12*8,0)</f>
        <v>150767197</v>
      </c>
      <c r="H27" s="76" t="s">
        <v>113</v>
      </c>
      <c r="I27" s="81">
        <f>ROUND(+$I$18+(Trans!$M$20-Trans!$M$19)/12*8,0)</f>
        <v>87508564</v>
      </c>
    </row>
    <row r="28" spans="1:9" ht="15.75">
      <c r="A28" s="37">
        <f t="shared" si="1"/>
        <v>15</v>
      </c>
      <c r="B28" s="71">
        <v>46660</v>
      </c>
      <c r="C28" s="71"/>
      <c r="D28" s="76" t="s">
        <v>114</v>
      </c>
      <c r="E28" s="81">
        <f>ROUND(+$E$18+('Pg4 Dist'!$M$20-'Pg4 Dist'!$M$19)/12*9,0)</f>
        <v>104129972</v>
      </c>
      <c r="F28" s="76" t="s">
        <v>114</v>
      </c>
      <c r="G28" s="81">
        <f>ROUND(+$G$18+('Pg5 Gas'!$M$20-'Pg5 Gas'!$M$19)/12*9,0)</f>
        <v>150231851</v>
      </c>
      <c r="H28" s="76" t="s">
        <v>114</v>
      </c>
      <c r="I28" s="81">
        <f>ROUND(+$I$18+(Trans!$M$20-Trans!$M$19)/12*9,0)</f>
        <v>87006304</v>
      </c>
    </row>
    <row r="29" spans="1:9" ht="15.75">
      <c r="A29" s="37">
        <f t="shared" si="1"/>
        <v>16</v>
      </c>
      <c r="B29" s="78">
        <v>46691</v>
      </c>
      <c r="C29" s="78"/>
      <c r="D29" s="79" t="s">
        <v>115</v>
      </c>
      <c r="E29" s="80">
        <f>ROUND(+$E$18+('Pg4 Dist'!$M$20-'Pg4 Dist'!$M$19)/12*10,0)</f>
        <v>103881895</v>
      </c>
      <c r="F29" s="79" t="s">
        <v>115</v>
      </c>
      <c r="G29" s="80">
        <f>ROUND(+$G$18+('Pg5 Gas'!$M$20-'Pg5 Gas'!$M$19)/12*10,0)</f>
        <v>149696505</v>
      </c>
      <c r="H29" s="79" t="s">
        <v>115</v>
      </c>
      <c r="I29" s="80">
        <f>ROUND(+$I$18+(Trans!$M$20-Trans!$M$19)/12*10,0)</f>
        <v>86504044</v>
      </c>
    </row>
    <row r="30" spans="1:9" ht="15.75">
      <c r="A30" s="37">
        <f t="shared" si="1"/>
        <v>17</v>
      </c>
      <c r="B30" s="71">
        <v>46721</v>
      </c>
      <c r="C30" s="71"/>
      <c r="D30" s="76" t="s">
        <v>116</v>
      </c>
      <c r="E30" s="81">
        <f>ROUND(+$E$18+('Pg4 Dist'!$M$20-'Pg4 Dist'!$M$19)/12*11,0)</f>
        <v>103633817</v>
      </c>
      <c r="F30" s="76" t="s">
        <v>116</v>
      </c>
      <c r="G30" s="81">
        <f>ROUND(+$G$18+('Pg5 Gas'!$M$20-'Pg5 Gas'!$M$19)/12*11,0)</f>
        <v>149161159</v>
      </c>
      <c r="H30" s="76" t="s">
        <v>116</v>
      </c>
      <c r="I30" s="81">
        <f>ROUND(+$I$18+(Trans!$M$20-Trans!$M$19)/12*11,0)</f>
        <v>86001784</v>
      </c>
    </row>
    <row r="31" spans="1:9" ht="15.75">
      <c r="A31" s="37">
        <f t="shared" si="1"/>
        <v>18</v>
      </c>
      <c r="B31" s="71">
        <v>46752</v>
      </c>
      <c r="C31" s="71"/>
      <c r="D31" s="76" t="s">
        <v>117</v>
      </c>
      <c r="E31" s="81">
        <f>ROUND(+$E$18+('Pg4 Dist'!$M$20-'Pg4 Dist'!$M$19)/12*12,0)</f>
        <v>103385740</v>
      </c>
      <c r="F31" s="76" t="s">
        <v>117</v>
      </c>
      <c r="G31" s="81">
        <f>ROUND(+$G$18+('Pg5 Gas'!$M$20-'Pg5 Gas'!$M$19)/12*12,0)</f>
        <v>148625813</v>
      </c>
      <c r="H31" s="76" t="s">
        <v>117</v>
      </c>
      <c r="I31" s="81">
        <f>ROUND(+$I$18+(Trans!$M$20-Trans!$M$19)/12*12,0)</f>
        <v>85499524</v>
      </c>
    </row>
    <row r="32" spans="1:9" ht="15.75">
      <c r="A32" s="37"/>
      <c r="B32" s="71"/>
      <c r="C32" s="71"/>
      <c r="D32" s="72"/>
      <c r="E32" s="81"/>
      <c r="F32" s="72"/>
      <c r="G32" s="81"/>
      <c r="H32" s="72"/>
      <c r="I32" s="81"/>
    </row>
    <row r="33" spans="1:9" ht="15.75">
      <c r="A33" s="37">
        <f>+A31+1</f>
        <v>19</v>
      </c>
      <c r="B33" s="78">
        <v>46782</v>
      </c>
      <c r="C33" s="78"/>
      <c r="D33" s="79" t="s">
        <v>118</v>
      </c>
      <c r="E33" s="80">
        <f>ROUND(+$E$31+('Pg4 Dist'!$M$21-'Pg4 Dist'!$M$20)/12*1,0)</f>
        <v>103202422</v>
      </c>
      <c r="F33" s="79" t="s">
        <v>118</v>
      </c>
      <c r="G33" s="80">
        <f>ROUND(+$G$31+('Pg5 Gas'!$M$21-'Pg5 Gas'!$M$20)/12*1,0)</f>
        <v>148197966</v>
      </c>
      <c r="H33" s="79" t="s">
        <v>118</v>
      </c>
      <c r="I33" s="80">
        <f>ROUND(+$I$31+(Trans!$M$21-Trans!$M$20)/12*1,0)</f>
        <v>84972722</v>
      </c>
    </row>
    <row r="34" spans="1:9" ht="15.75">
      <c r="A34" s="37">
        <f>+A33+1</f>
        <v>20</v>
      </c>
      <c r="B34" s="71">
        <v>46811</v>
      </c>
      <c r="C34" s="71"/>
      <c r="D34" s="76" t="s">
        <v>119</v>
      </c>
      <c r="E34" s="81">
        <f>ROUND(+$E$31+('Pg4 Dist'!$M$21-'Pg4 Dist'!$M$20)/12*2,0)</f>
        <v>103019103</v>
      </c>
      <c r="F34" s="76" t="s">
        <v>119</v>
      </c>
      <c r="G34" s="81">
        <f>ROUND(+$G$31+('Pg5 Gas'!$M$21-'Pg5 Gas'!$M$20)/12*2,0)</f>
        <v>147770119</v>
      </c>
      <c r="H34" s="76" t="s">
        <v>119</v>
      </c>
      <c r="I34" s="81">
        <f>ROUND(+$I$31+(Trans!$M$21-Trans!$M$20)/12*2,0)</f>
        <v>84445920</v>
      </c>
    </row>
    <row r="35" spans="1:9" ht="15.75">
      <c r="A35" s="37">
        <f t="shared" ref="A35:A44" si="2">+A34+1</f>
        <v>21</v>
      </c>
      <c r="B35" s="71">
        <v>46843</v>
      </c>
      <c r="C35" s="71"/>
      <c r="D35" s="76" t="s">
        <v>120</v>
      </c>
      <c r="E35" s="81">
        <f>ROUND(+$E$31+('Pg4 Dist'!$M$21-'Pg4 Dist'!$M$20)/12*3,0)</f>
        <v>102835785</v>
      </c>
      <c r="F35" s="76" t="s">
        <v>120</v>
      </c>
      <c r="G35" s="81">
        <f>ROUND(+$G$31+('Pg5 Gas'!$M$21-'Pg5 Gas'!$M$20)/12*3,0)</f>
        <v>147342272</v>
      </c>
      <c r="H35" s="76" t="s">
        <v>120</v>
      </c>
      <c r="I35" s="81">
        <f>ROUND(+$I$31+(Trans!$M$21-Trans!$M$20)/12*3,0)</f>
        <v>83919118</v>
      </c>
    </row>
    <row r="36" spans="1:9" ht="15.75">
      <c r="A36" s="37">
        <f t="shared" si="2"/>
        <v>22</v>
      </c>
      <c r="B36" s="78">
        <v>46873</v>
      </c>
      <c r="C36" s="78"/>
      <c r="D36" s="79" t="s">
        <v>121</v>
      </c>
      <c r="E36" s="80">
        <f>ROUND(+$E$31+('Pg4 Dist'!$M$21-'Pg4 Dist'!$M$20)/12*4,0)</f>
        <v>102652467</v>
      </c>
      <c r="F36" s="79" t="s">
        <v>121</v>
      </c>
      <c r="G36" s="80">
        <f>ROUND(+$G$31+('Pg5 Gas'!$M$21-'Pg5 Gas'!$M$20)/12*4,0)</f>
        <v>146914425</v>
      </c>
      <c r="H36" s="79" t="s">
        <v>121</v>
      </c>
      <c r="I36" s="80">
        <f>ROUND(+$I$31+(Trans!$M$21-Trans!$M$20)/12*4,0)</f>
        <v>83392316</v>
      </c>
    </row>
    <row r="37" spans="1:9" ht="15.75">
      <c r="A37" s="37">
        <f t="shared" si="2"/>
        <v>23</v>
      </c>
      <c r="B37" s="71">
        <v>46904</v>
      </c>
      <c r="C37" s="71"/>
      <c r="D37" s="76" t="s">
        <v>122</v>
      </c>
      <c r="E37" s="81">
        <f>ROUND(+$E$31+('Pg4 Dist'!$M$21-'Pg4 Dist'!$M$20)/12*5,0)</f>
        <v>102469149</v>
      </c>
      <c r="F37" s="76" t="s">
        <v>122</v>
      </c>
      <c r="G37" s="81">
        <f>ROUND(+$G$31+('Pg5 Gas'!$M$21-'Pg5 Gas'!$M$20)/12*5,0)</f>
        <v>146486578</v>
      </c>
      <c r="H37" s="76" t="s">
        <v>122</v>
      </c>
      <c r="I37" s="81">
        <f>ROUND(+$I$31+(Trans!$M$21-Trans!$M$20)/12*5,0)</f>
        <v>82865514</v>
      </c>
    </row>
    <row r="38" spans="1:9" ht="15.75">
      <c r="A38" s="37">
        <f t="shared" si="2"/>
        <v>24</v>
      </c>
      <c r="B38" s="71">
        <v>46934</v>
      </c>
      <c r="C38" s="71"/>
      <c r="D38" s="76" t="s">
        <v>123</v>
      </c>
      <c r="E38" s="81">
        <f>ROUND(+$E$31+('Pg4 Dist'!$M$21-'Pg4 Dist'!$M$20)/12*6,0)</f>
        <v>102285830</v>
      </c>
      <c r="F38" s="76" t="s">
        <v>123</v>
      </c>
      <c r="G38" s="81">
        <f>ROUND(+$G$31+('Pg5 Gas'!$M$21-'Pg5 Gas'!$M$20)/12*6,0)</f>
        <v>146058731</v>
      </c>
      <c r="H38" s="76" t="s">
        <v>123</v>
      </c>
      <c r="I38" s="81">
        <f>ROUND(+$I$31+(Trans!$M$21-Trans!$M$20)/12*6,0)</f>
        <v>82338713</v>
      </c>
    </row>
    <row r="39" spans="1:9" ht="15.75">
      <c r="A39" s="37">
        <f t="shared" si="2"/>
        <v>25</v>
      </c>
      <c r="B39" s="78">
        <v>46965</v>
      </c>
      <c r="C39" s="78"/>
      <c r="D39" s="79" t="s">
        <v>124</v>
      </c>
      <c r="E39" s="80">
        <f>ROUND(+$E$31+('Pg4 Dist'!$M$21-'Pg4 Dist'!$M$20)/12*7,0)</f>
        <v>102102512</v>
      </c>
      <c r="F39" s="79" t="s">
        <v>124</v>
      </c>
      <c r="G39" s="80">
        <f>ROUND(+$G$31+('Pg5 Gas'!$M$21-'Pg5 Gas'!$M$20)/12*7,0)</f>
        <v>145630884</v>
      </c>
      <c r="H39" s="79" t="s">
        <v>124</v>
      </c>
      <c r="I39" s="80">
        <f>ROUND(+$I$31+(Trans!$M$21-Trans!$M$20)/12*7,0)</f>
        <v>81811911</v>
      </c>
    </row>
    <row r="40" spans="1:9" ht="15.75">
      <c r="A40" s="37">
        <f t="shared" si="2"/>
        <v>26</v>
      </c>
      <c r="B40" s="71">
        <v>46996</v>
      </c>
      <c r="C40" s="71"/>
      <c r="D40" s="76" t="s">
        <v>125</v>
      </c>
      <c r="E40" s="81">
        <f>ROUND(+$E$31+('Pg4 Dist'!$M$21-'Pg4 Dist'!$M$20)/12*8,0)</f>
        <v>101919194</v>
      </c>
      <c r="F40" s="76" t="s">
        <v>125</v>
      </c>
      <c r="G40" s="81">
        <f>ROUND(+$G$31+('Pg5 Gas'!$M$21-'Pg5 Gas'!$M$20)/12*8,0)</f>
        <v>145203037</v>
      </c>
      <c r="H40" s="76" t="s">
        <v>125</v>
      </c>
      <c r="I40" s="81">
        <f>ROUND(+$I$31+(Trans!$M$21-Trans!$M$20)/12*8,0)</f>
        <v>81285109</v>
      </c>
    </row>
    <row r="41" spans="1:9" ht="15.75">
      <c r="A41" s="37">
        <f t="shared" si="2"/>
        <v>27</v>
      </c>
      <c r="B41" s="71">
        <v>47026</v>
      </c>
      <c r="C41" s="71"/>
      <c r="D41" s="76" t="s">
        <v>126</v>
      </c>
      <c r="E41" s="81">
        <f>ROUND(+$E$31+('Pg4 Dist'!$M$21-'Pg4 Dist'!$M$20)/12*9,0)</f>
        <v>101735876</v>
      </c>
      <c r="F41" s="76" t="s">
        <v>126</v>
      </c>
      <c r="G41" s="81">
        <f>ROUND(+$G$31+('Pg5 Gas'!$M$21-'Pg5 Gas'!$M$20)/12*9,0)</f>
        <v>144775190</v>
      </c>
      <c r="H41" s="76" t="s">
        <v>126</v>
      </c>
      <c r="I41" s="81">
        <f>ROUND(+$I$31+(Trans!$M$21-Trans!$M$20)/12*9,0)</f>
        <v>80758307</v>
      </c>
    </row>
    <row r="42" spans="1:9" ht="15.75">
      <c r="A42" s="37">
        <f t="shared" si="2"/>
        <v>28</v>
      </c>
      <c r="B42" s="78">
        <v>47057</v>
      </c>
      <c r="C42" s="78"/>
      <c r="D42" s="79" t="s">
        <v>127</v>
      </c>
      <c r="E42" s="80">
        <f>ROUND(+$E$31+('Pg4 Dist'!$M$21-'Pg4 Dist'!$M$20)/12*10,0)</f>
        <v>101552557</v>
      </c>
      <c r="F42" s="79" t="s">
        <v>127</v>
      </c>
      <c r="G42" s="80">
        <f>ROUND(+$G$31+('Pg5 Gas'!$M$21-'Pg5 Gas'!$M$20)/12*10,0)</f>
        <v>144347343</v>
      </c>
      <c r="H42" s="79" t="s">
        <v>127</v>
      </c>
      <c r="I42" s="80">
        <f>ROUND(+$I$31+(Trans!$M$21-Trans!$M$20)/12*10,0)</f>
        <v>80231505</v>
      </c>
    </row>
    <row r="43" spans="1:9" ht="15.75">
      <c r="A43" s="37">
        <f t="shared" si="2"/>
        <v>29</v>
      </c>
      <c r="B43" s="71">
        <v>47087</v>
      </c>
      <c r="C43" s="71"/>
      <c r="D43" s="76" t="s">
        <v>128</v>
      </c>
      <c r="E43" s="81">
        <f>ROUND(+$E$31+('Pg4 Dist'!$M$21-'Pg4 Dist'!$M$20)/12*11,0)</f>
        <v>101369239</v>
      </c>
      <c r="F43" s="76" t="s">
        <v>128</v>
      </c>
      <c r="G43" s="81">
        <f>ROUND(+$G$31+('Pg5 Gas'!$M$21-'Pg5 Gas'!$M$20)/12*11,0)</f>
        <v>143919496</v>
      </c>
      <c r="H43" s="76" t="s">
        <v>128</v>
      </c>
      <c r="I43" s="81">
        <f>ROUND(+$I$31+(Trans!$M$21-Trans!$M$20)/12*11,0)</f>
        <v>79704703</v>
      </c>
    </row>
    <row r="44" spans="1:9" ht="15.75">
      <c r="A44" s="37">
        <f t="shared" si="2"/>
        <v>30</v>
      </c>
      <c r="B44" s="71">
        <v>47118</v>
      </c>
      <c r="C44" s="71"/>
      <c r="D44" s="76" t="s">
        <v>129</v>
      </c>
      <c r="E44" s="81">
        <f>ROUND(+$E$31+('Pg4 Dist'!$M$21-'Pg4 Dist'!$M$20)/12*12,0)</f>
        <v>101185921</v>
      </c>
      <c r="F44" s="76" t="s">
        <v>129</v>
      </c>
      <c r="G44" s="81">
        <f>ROUND(+$G$31+('Pg5 Gas'!$M$21-'Pg5 Gas'!$M$20)/12*12,0)</f>
        <v>143491649</v>
      </c>
      <c r="H44" s="76" t="s">
        <v>129</v>
      </c>
      <c r="I44" s="81">
        <f>ROUND(+$I$31+(Trans!$M$21-Trans!$M$20)/12*12,0)</f>
        <v>79177901</v>
      </c>
    </row>
    <row r="45" spans="1:9" ht="15.75">
      <c r="A45" s="37"/>
      <c r="B45" s="71"/>
      <c r="C45" s="71"/>
      <c r="D45" s="72"/>
      <c r="E45" s="81"/>
      <c r="F45" s="72"/>
      <c r="G45" s="81"/>
      <c r="H45" s="72"/>
      <c r="I45" s="81"/>
    </row>
    <row r="46" spans="1:9" ht="15.75">
      <c r="A46" s="37">
        <f>+A44+1</f>
        <v>31</v>
      </c>
      <c r="B46" s="78">
        <v>47148</v>
      </c>
      <c r="C46" s="78"/>
      <c r="D46" s="79" t="s">
        <v>130</v>
      </c>
      <c r="E46" s="80">
        <f>ROUND(+$E$44+('Pg4 Dist'!$M$22-'Pg4 Dist'!$M$21)/12*1,0)</f>
        <v>100842974</v>
      </c>
      <c r="F46" s="79" t="s">
        <v>130</v>
      </c>
      <c r="G46" s="80">
        <f>ROUND(+$G$44+('Pg5 Gas'!$M$22-'Pg5 Gas'!$M$21)/12*1,0)</f>
        <v>142859615</v>
      </c>
      <c r="H46" s="79" t="s">
        <v>130</v>
      </c>
      <c r="I46" s="80">
        <f>ROUND(+$I$44+(Trans!$M$22-Trans!$M$21)/12*1,0)</f>
        <v>78573060</v>
      </c>
    </row>
    <row r="47" spans="1:9" ht="15.75">
      <c r="A47" s="37">
        <f>+A46+1</f>
        <v>32</v>
      </c>
      <c r="B47" s="71">
        <v>47177</v>
      </c>
      <c r="C47" s="71"/>
      <c r="D47" s="76" t="s">
        <v>131</v>
      </c>
      <c r="E47" s="81">
        <f>ROUND(+$E$44+('Pg4 Dist'!$M$22-'Pg4 Dist'!$M$21)/12*2,0)</f>
        <v>100500028</v>
      </c>
      <c r="F47" s="76" t="s">
        <v>131</v>
      </c>
      <c r="G47" s="81">
        <f>ROUND(+$G$44+('Pg5 Gas'!$M$22-'Pg5 Gas'!$M$21)/12*2,0)</f>
        <v>142227582</v>
      </c>
      <c r="H47" s="76" t="s">
        <v>131</v>
      </c>
      <c r="I47" s="81">
        <f>ROUND(+$I$44+(Trans!$M$22-Trans!$M$21)/12*2,0)</f>
        <v>77968218</v>
      </c>
    </row>
    <row r="48" spans="1:9" ht="15.75">
      <c r="A48" s="37">
        <f t="shared" ref="A48:A57" si="3">+A47+1</f>
        <v>33</v>
      </c>
      <c r="B48" s="71">
        <v>47208</v>
      </c>
      <c r="C48" s="71"/>
      <c r="D48" s="76" t="s">
        <v>132</v>
      </c>
      <c r="E48" s="81">
        <f>ROUND(+$E$44+('Pg4 Dist'!$M$22-'Pg4 Dist'!$M$21)/12*3,0)</f>
        <v>100157081</v>
      </c>
      <c r="F48" s="76" t="s">
        <v>132</v>
      </c>
      <c r="G48" s="81">
        <f>ROUND(+$G$44+('Pg5 Gas'!$M$22-'Pg5 Gas'!$M$21)/12*3,0)</f>
        <v>141595548</v>
      </c>
      <c r="H48" s="76" t="s">
        <v>132</v>
      </c>
      <c r="I48" s="81">
        <f>ROUND(+$I$44+(Trans!$M$22-Trans!$M$21)/12*3,0)</f>
        <v>77363377</v>
      </c>
    </row>
    <row r="49" spans="1:9" ht="15.75">
      <c r="A49" s="37">
        <f t="shared" si="3"/>
        <v>34</v>
      </c>
      <c r="B49" s="78">
        <v>47238</v>
      </c>
      <c r="C49" s="78"/>
      <c r="D49" s="79" t="s">
        <v>133</v>
      </c>
      <c r="E49" s="80">
        <f>ROUND(+$E$44+('Pg4 Dist'!$M$22-'Pg4 Dist'!$M$21)/12*4,0)</f>
        <v>99814135</v>
      </c>
      <c r="F49" s="79" t="s">
        <v>133</v>
      </c>
      <c r="G49" s="80">
        <f>ROUND(+$G$44+('Pg5 Gas'!$M$22-'Pg5 Gas'!$M$21)/12*4,0)</f>
        <v>140963515</v>
      </c>
      <c r="H49" s="79" t="s">
        <v>133</v>
      </c>
      <c r="I49" s="80">
        <f>ROUND(+$I$44+(Trans!$M$22-Trans!$M$21)/12*4,0)</f>
        <v>76758536</v>
      </c>
    </row>
    <row r="50" spans="1:9" ht="15.75">
      <c r="A50" s="37">
        <f t="shared" si="3"/>
        <v>35</v>
      </c>
      <c r="B50" s="71">
        <v>47269</v>
      </c>
      <c r="C50" s="71"/>
      <c r="D50" s="76" t="s">
        <v>134</v>
      </c>
      <c r="E50" s="81">
        <f>ROUND(+$E$44+('Pg4 Dist'!$M$22-'Pg4 Dist'!$M$21)/12*5,0)</f>
        <v>99471188</v>
      </c>
      <c r="F50" s="76" t="s">
        <v>134</v>
      </c>
      <c r="G50" s="81">
        <f>ROUND(+$G$44+('Pg5 Gas'!$M$22-'Pg5 Gas'!$M$21)/12*5,0)</f>
        <v>140331481</v>
      </c>
      <c r="H50" s="76" t="s">
        <v>134</v>
      </c>
      <c r="I50" s="81">
        <f>ROUND(+$I$44+(Trans!$M$22-Trans!$M$21)/12*5,0)</f>
        <v>76153695</v>
      </c>
    </row>
    <row r="51" spans="1:9" ht="15.75">
      <c r="A51" s="37">
        <f t="shared" si="3"/>
        <v>36</v>
      </c>
      <c r="B51" s="71">
        <v>47299</v>
      </c>
      <c r="C51" s="71"/>
      <c r="D51" s="76" t="s">
        <v>135</v>
      </c>
      <c r="E51" s="81">
        <f>ROUND(+$E$44+('Pg4 Dist'!$M$22-'Pg4 Dist'!$M$21)/12*6,0)</f>
        <v>99128242</v>
      </c>
      <c r="F51" s="76" t="s">
        <v>135</v>
      </c>
      <c r="G51" s="81">
        <f>ROUND(+$G$44+('Pg5 Gas'!$M$22-'Pg5 Gas'!$M$21)/12*6,0)</f>
        <v>139699447</v>
      </c>
      <c r="H51" s="76" t="s">
        <v>135</v>
      </c>
      <c r="I51" s="81">
        <f>ROUND(+$I$44+(Trans!$M$22-Trans!$M$21)/12*6,0)</f>
        <v>75548853</v>
      </c>
    </row>
    <row r="52" spans="1:9" ht="15.75">
      <c r="A52" s="37">
        <f t="shared" si="3"/>
        <v>37</v>
      </c>
      <c r="B52" s="78">
        <v>47330</v>
      </c>
      <c r="C52" s="78"/>
      <c r="D52" s="79" t="s">
        <v>136</v>
      </c>
      <c r="E52" s="80">
        <f>ROUND(+$E$44+('Pg4 Dist'!$M$22-'Pg4 Dist'!$M$21)/12*7,0)</f>
        <v>98785295</v>
      </c>
      <c r="F52" s="79" t="s">
        <v>136</v>
      </c>
      <c r="G52" s="80">
        <f>ROUND(+$G$44+('Pg5 Gas'!$M$22-'Pg5 Gas'!$M$21)/12*7,0)</f>
        <v>139067414</v>
      </c>
      <c r="H52" s="79" t="s">
        <v>136</v>
      </c>
      <c r="I52" s="80">
        <f>ROUND(+$I$44+(Trans!$M$22-Trans!$M$21)/12*7,0)</f>
        <v>74944012</v>
      </c>
    </row>
    <row r="53" spans="1:9" ht="15.75">
      <c r="A53" s="37">
        <f t="shared" si="3"/>
        <v>38</v>
      </c>
      <c r="B53" s="71">
        <v>47361</v>
      </c>
      <c r="C53" s="71"/>
      <c r="D53" s="76" t="s">
        <v>137</v>
      </c>
      <c r="E53" s="81">
        <f>ROUND(+$E$44+('Pg4 Dist'!$M$22-'Pg4 Dist'!$M$21)/12*8,0)</f>
        <v>98442349</v>
      </c>
      <c r="F53" s="76" t="s">
        <v>137</v>
      </c>
      <c r="G53" s="81">
        <f>ROUND(+$G$44+('Pg5 Gas'!$M$22-'Pg5 Gas'!$M$21)/12*8,0)</f>
        <v>138435380</v>
      </c>
      <c r="H53" s="76" t="s">
        <v>137</v>
      </c>
      <c r="I53" s="81">
        <f>ROUND(+$I$44+(Trans!$M$22-Trans!$M$21)/12*8,0)</f>
        <v>74339171</v>
      </c>
    </row>
    <row r="54" spans="1:9" ht="15.75">
      <c r="A54" s="37">
        <f t="shared" si="3"/>
        <v>39</v>
      </c>
      <c r="B54" s="71">
        <v>47391</v>
      </c>
      <c r="C54" s="71"/>
      <c r="D54" s="76" t="s">
        <v>138</v>
      </c>
      <c r="E54" s="81">
        <f>ROUND(+$E$44+('Pg4 Dist'!$M$22-'Pg4 Dist'!$M$21)/12*9,0)</f>
        <v>98099402</v>
      </c>
      <c r="F54" s="76" t="s">
        <v>138</v>
      </c>
      <c r="G54" s="81">
        <f>ROUND(+$G$44+('Pg5 Gas'!$M$22-'Pg5 Gas'!$M$21)/12*9,0)</f>
        <v>137803347</v>
      </c>
      <c r="H54" s="76" t="s">
        <v>138</v>
      </c>
      <c r="I54" s="81">
        <f>ROUND(+$I$44+(Trans!$M$22-Trans!$M$21)/12*9,0)</f>
        <v>73734330</v>
      </c>
    </row>
    <row r="55" spans="1:9" ht="15.75">
      <c r="A55" s="37">
        <f t="shared" si="3"/>
        <v>40</v>
      </c>
      <c r="B55" s="78">
        <v>47422</v>
      </c>
      <c r="C55" s="78"/>
      <c r="D55" s="79" t="s">
        <v>139</v>
      </c>
      <c r="E55" s="80">
        <f>ROUND(+$E$44+('Pg4 Dist'!$M$22-'Pg4 Dist'!$M$21)/12*10,0)</f>
        <v>97756455</v>
      </c>
      <c r="F55" s="79" t="s">
        <v>139</v>
      </c>
      <c r="G55" s="80">
        <f>ROUND(+$G$44+('Pg5 Gas'!$M$22-'Pg5 Gas'!$M$21)/12*10,0)</f>
        <v>137171313</v>
      </c>
      <c r="H55" s="79" t="s">
        <v>139</v>
      </c>
      <c r="I55" s="80">
        <f>ROUND(+$I$44+(Trans!$M$22-Trans!$M$21)/12*10,0)</f>
        <v>73129488</v>
      </c>
    </row>
    <row r="56" spans="1:9" ht="15.75">
      <c r="A56" s="37">
        <f t="shared" si="3"/>
        <v>41</v>
      </c>
      <c r="B56" s="71">
        <v>47452</v>
      </c>
      <c r="C56" s="71"/>
      <c r="D56" s="76" t="s">
        <v>140</v>
      </c>
      <c r="E56" s="81">
        <f>ROUND(+$E$44+('Pg4 Dist'!$M$22-'Pg4 Dist'!$M$21)/12*11,0)</f>
        <v>97413509</v>
      </c>
      <c r="F56" s="76" t="s">
        <v>140</v>
      </c>
      <c r="G56" s="81">
        <f>ROUND(+$G$44+('Pg5 Gas'!$M$22-'Pg5 Gas'!$M$21)/12*11,0)</f>
        <v>136539279</v>
      </c>
      <c r="H56" s="76" t="s">
        <v>140</v>
      </c>
      <c r="I56" s="81">
        <f>ROUND(+$I$44+(Trans!$M$22-Trans!$M$21)/12*11,0)</f>
        <v>72524647</v>
      </c>
    </row>
    <row r="57" spans="1:9" ht="15.75">
      <c r="A57" s="37">
        <f t="shared" si="3"/>
        <v>42</v>
      </c>
      <c r="B57" s="71">
        <v>47483</v>
      </c>
      <c r="C57" s="71"/>
      <c r="D57" s="76" t="s">
        <v>141</v>
      </c>
      <c r="E57" s="81">
        <f>ROUND(+$E$44+('Pg4 Dist'!$M$22-'Pg4 Dist'!$M$21)/12*12,0)</f>
        <v>97070562</v>
      </c>
      <c r="F57" s="76" t="s">
        <v>141</v>
      </c>
      <c r="G57" s="81">
        <f>ROUND(+$G$44+('Pg5 Gas'!$M$22-'Pg5 Gas'!$M$21)/12*12,0)</f>
        <v>135907246</v>
      </c>
      <c r="H57" s="76" t="s">
        <v>141</v>
      </c>
      <c r="I57" s="81">
        <f>ROUND(+$I$44+(Trans!$M$22-Trans!$M$21)/12*12,0)</f>
        <v>71919806</v>
      </c>
    </row>
    <row r="58" spans="1:9" ht="15.75">
      <c r="A58" s="37"/>
      <c r="B58" s="71"/>
      <c r="C58" s="71"/>
      <c r="D58" s="72"/>
      <c r="E58" s="73"/>
      <c r="F58" s="72"/>
      <c r="G58" s="73"/>
      <c r="H58" s="72"/>
      <c r="I58" s="73"/>
    </row>
    <row r="59" spans="1:9">
      <c r="A59" s="104"/>
      <c r="B59" s="105"/>
      <c r="C59" s="105"/>
      <c r="D59" s="106"/>
      <c r="E59" s="107"/>
      <c r="F59" s="106"/>
      <c r="G59" s="107"/>
      <c r="H59" s="106"/>
      <c r="I59" s="107"/>
    </row>
    <row r="60" spans="1:9">
      <c r="A60" s="104"/>
      <c r="B60" s="105"/>
      <c r="C60" s="105"/>
      <c r="D60" s="106"/>
      <c r="E60" s="107"/>
      <c r="F60" s="106"/>
      <c r="G60" s="107"/>
      <c r="H60" s="106"/>
      <c r="I60" s="107"/>
    </row>
    <row r="61" spans="1:9">
      <c r="A61" s="104"/>
      <c r="B61" s="105"/>
      <c r="C61" s="105"/>
      <c r="D61" s="106"/>
      <c r="E61" s="107"/>
      <c r="F61" s="106"/>
      <c r="G61" s="107"/>
      <c r="H61" s="106"/>
      <c r="I61" s="107"/>
    </row>
    <row r="62" spans="1:9">
      <c r="A62" s="104"/>
      <c r="B62" s="105"/>
      <c r="C62" s="105"/>
      <c r="D62" s="106"/>
      <c r="E62" s="107"/>
      <c r="F62" s="106"/>
      <c r="G62" s="107"/>
      <c r="H62" s="106"/>
      <c r="I62" s="107"/>
    </row>
    <row r="63" spans="1:9">
      <c r="A63" s="104"/>
      <c r="B63" s="105"/>
      <c r="C63" s="105"/>
      <c r="D63" s="106"/>
      <c r="E63" s="107"/>
      <c r="F63" s="106"/>
      <c r="G63" s="107"/>
      <c r="H63" s="106"/>
      <c r="I63" s="107"/>
    </row>
    <row r="64" spans="1:9">
      <c r="A64" s="104"/>
      <c r="B64" s="105"/>
      <c r="C64" s="105"/>
      <c r="D64" s="106"/>
      <c r="E64" s="107"/>
      <c r="F64" s="106"/>
      <c r="G64" s="107"/>
      <c r="H64" s="106"/>
      <c r="I64" s="107"/>
    </row>
    <row r="65" spans="1:9">
      <c r="A65" s="104"/>
      <c r="B65" s="105"/>
      <c r="C65" s="105"/>
      <c r="D65" s="106"/>
      <c r="E65" s="107"/>
      <c r="F65" s="106"/>
      <c r="G65" s="107"/>
      <c r="H65" s="106"/>
      <c r="I65" s="107"/>
    </row>
    <row r="66" spans="1:9">
      <c r="A66" s="104"/>
      <c r="B66" s="105"/>
      <c r="C66" s="105"/>
      <c r="D66" s="106"/>
      <c r="E66" s="107"/>
      <c r="F66" s="106"/>
      <c r="G66" s="107"/>
      <c r="H66" s="106"/>
      <c r="I66" s="107"/>
    </row>
    <row r="67" spans="1:9">
      <c r="A67" s="104"/>
      <c r="B67" s="105"/>
      <c r="C67" s="105"/>
      <c r="D67" s="106"/>
      <c r="E67" s="107"/>
      <c r="F67" s="106"/>
      <c r="G67" s="107"/>
      <c r="H67" s="106"/>
      <c r="I67" s="107"/>
    </row>
    <row r="68" spans="1:9">
      <c r="A68" s="104"/>
      <c r="B68" s="105"/>
      <c r="C68" s="105"/>
      <c r="D68" s="106"/>
      <c r="E68" s="107"/>
      <c r="F68" s="106"/>
      <c r="G68" s="107"/>
      <c r="H68" s="106"/>
      <c r="I68" s="107"/>
    </row>
    <row r="69" spans="1:9">
      <c r="A69" s="104"/>
      <c r="B69" s="105"/>
      <c r="C69" s="105"/>
      <c r="D69" s="106"/>
      <c r="E69" s="107"/>
      <c r="F69" s="106"/>
      <c r="G69" s="107"/>
      <c r="H69" s="106"/>
      <c r="I69" s="107"/>
    </row>
    <row r="70" spans="1:9">
      <c r="A70" s="104"/>
      <c r="B70" s="105"/>
      <c r="C70" s="105"/>
      <c r="D70" s="106"/>
      <c r="E70" s="107"/>
      <c r="F70" s="106"/>
      <c r="G70" s="107"/>
      <c r="H70" s="106"/>
      <c r="I70" s="107"/>
    </row>
    <row r="71" spans="1:9">
      <c r="A71" s="104"/>
      <c r="B71" s="105"/>
      <c r="C71" s="105"/>
      <c r="D71" s="106"/>
      <c r="E71" s="107"/>
      <c r="F71" s="106"/>
      <c r="G71" s="107"/>
      <c r="H71" s="106"/>
      <c r="I71" s="107"/>
    </row>
    <row r="72" spans="1:9">
      <c r="A72" s="104"/>
      <c r="B72" s="105"/>
      <c r="C72" s="105"/>
      <c r="D72" s="106"/>
      <c r="E72" s="107"/>
      <c r="F72" s="106"/>
      <c r="G72" s="107"/>
      <c r="H72" s="106"/>
      <c r="I72" s="107"/>
    </row>
    <row r="73" spans="1:9">
      <c r="A73" s="104"/>
      <c r="B73" s="105"/>
      <c r="C73" s="105"/>
      <c r="D73" s="106"/>
      <c r="E73" s="107"/>
      <c r="F73" s="106"/>
      <c r="G73" s="107"/>
      <c r="H73" s="106"/>
      <c r="I73" s="107"/>
    </row>
    <row r="74" spans="1:9">
      <c r="A74" s="104"/>
      <c r="B74" s="105"/>
      <c r="C74" s="105"/>
      <c r="D74" s="106"/>
      <c r="E74" s="107"/>
      <c r="F74" s="106"/>
      <c r="G74" s="107"/>
      <c r="H74" s="106"/>
      <c r="I74" s="107"/>
    </row>
    <row r="75" spans="1:9">
      <c r="A75" s="104"/>
      <c r="B75" s="105"/>
      <c r="C75" s="105"/>
      <c r="D75" s="106"/>
      <c r="E75" s="107"/>
      <c r="F75" s="106"/>
      <c r="G75" s="107"/>
      <c r="H75" s="106"/>
      <c r="I75" s="107"/>
    </row>
    <row r="76" spans="1:9">
      <c r="A76" s="104"/>
      <c r="B76" s="105"/>
      <c r="C76" s="105"/>
      <c r="D76" s="106"/>
      <c r="E76" s="107"/>
      <c r="F76" s="106"/>
      <c r="G76" s="107"/>
      <c r="H76" s="106"/>
      <c r="I76" s="107"/>
    </row>
    <row r="77" spans="1:9">
      <c r="A77" s="104"/>
      <c r="B77" s="105"/>
      <c r="C77" s="105"/>
      <c r="D77" s="106"/>
      <c r="E77" s="107"/>
      <c r="F77" s="106"/>
      <c r="G77" s="107"/>
      <c r="H77" s="106"/>
      <c r="I77" s="107"/>
    </row>
    <row r="78" spans="1:9">
      <c r="A78" s="104"/>
      <c r="B78" s="105"/>
      <c r="C78" s="105"/>
      <c r="D78" s="106"/>
      <c r="E78" s="107"/>
      <c r="F78" s="106"/>
      <c r="G78" s="107"/>
      <c r="H78" s="106"/>
      <c r="I78" s="107"/>
    </row>
    <row r="79" spans="1:9">
      <c r="A79" s="104"/>
      <c r="B79" s="105"/>
      <c r="C79" s="105"/>
      <c r="D79" s="106"/>
      <c r="E79" s="107"/>
      <c r="F79" s="106"/>
      <c r="G79" s="107"/>
      <c r="H79" s="106"/>
      <c r="I79" s="107"/>
    </row>
    <row r="80" spans="1:9">
      <c r="A80" s="104"/>
      <c r="B80" s="105"/>
      <c r="C80" s="105"/>
      <c r="D80" s="106"/>
      <c r="E80" s="107"/>
      <c r="F80" s="106"/>
      <c r="G80" s="107"/>
      <c r="H80" s="106"/>
      <c r="I80" s="107"/>
    </row>
    <row r="81" spans="1:9">
      <c r="A81" s="104"/>
      <c r="B81" s="105"/>
      <c r="C81" s="105"/>
      <c r="D81" s="106"/>
      <c r="E81" s="107"/>
      <c r="F81" s="106"/>
      <c r="G81" s="107"/>
      <c r="H81" s="106"/>
      <c r="I81" s="107"/>
    </row>
    <row r="82" spans="1:9">
      <c r="A82" s="104"/>
      <c r="B82" s="105"/>
      <c r="C82" s="105"/>
      <c r="D82" s="106"/>
      <c r="E82" s="107"/>
      <c r="F82" s="106"/>
      <c r="G82" s="107"/>
      <c r="H82" s="106"/>
      <c r="I82" s="107"/>
    </row>
    <row r="83" spans="1:9">
      <c r="A83" s="104"/>
      <c r="B83" s="105"/>
      <c r="C83" s="105"/>
      <c r="D83" s="106"/>
      <c r="E83" s="107"/>
      <c r="F83" s="106"/>
      <c r="G83" s="107"/>
      <c r="H83" s="106"/>
      <c r="I83" s="107"/>
    </row>
    <row r="84" spans="1:9">
      <c r="A84" s="104"/>
      <c r="B84" s="105"/>
      <c r="C84" s="105"/>
      <c r="D84" s="106"/>
      <c r="E84" s="107"/>
      <c r="F84" s="106"/>
      <c r="G84" s="107"/>
      <c r="H84" s="106"/>
      <c r="I84" s="107"/>
    </row>
    <row r="85" spans="1:9">
      <c r="A85" s="104"/>
      <c r="B85" s="105"/>
      <c r="C85" s="105"/>
      <c r="D85" s="106"/>
      <c r="E85" s="107"/>
      <c r="F85" s="106"/>
      <c r="G85" s="107"/>
      <c r="H85" s="106"/>
      <c r="I85" s="107"/>
    </row>
    <row r="86" spans="1:9">
      <c r="A86" s="104"/>
      <c r="B86" s="105"/>
      <c r="C86" s="105"/>
      <c r="D86" s="106"/>
      <c r="E86" s="107"/>
      <c r="F86" s="106"/>
      <c r="G86" s="107"/>
      <c r="H86" s="106"/>
      <c r="I86" s="107"/>
    </row>
    <row r="87" spans="1:9">
      <c r="A87" s="104"/>
      <c r="B87" s="105"/>
      <c r="C87" s="105"/>
      <c r="D87" s="106"/>
      <c r="E87" s="107"/>
      <c r="F87" s="106"/>
      <c r="G87" s="107"/>
      <c r="H87" s="106"/>
      <c r="I87" s="107"/>
    </row>
    <row r="88" spans="1:9">
      <c r="A88" s="104"/>
      <c r="B88" s="105"/>
      <c r="C88" s="105"/>
      <c r="D88" s="106"/>
      <c r="E88" s="107"/>
      <c r="F88" s="106"/>
      <c r="G88" s="107"/>
      <c r="H88" s="106"/>
      <c r="I88" s="107"/>
    </row>
    <row r="89" spans="1:9">
      <c r="A89" s="104"/>
      <c r="B89" s="105"/>
      <c r="C89" s="105"/>
      <c r="D89" s="106"/>
      <c r="E89" s="107"/>
      <c r="F89" s="106"/>
      <c r="G89" s="107"/>
      <c r="H89" s="106"/>
      <c r="I89" s="107"/>
    </row>
    <row r="90" spans="1:9">
      <c r="A90" s="104"/>
      <c r="B90" s="105"/>
      <c r="C90" s="105"/>
      <c r="D90" s="106"/>
      <c r="E90" s="107"/>
      <c r="F90" s="106"/>
      <c r="G90" s="107"/>
      <c r="H90" s="106"/>
      <c r="I90" s="107"/>
    </row>
    <row r="91" spans="1:9">
      <c r="A91" s="104"/>
      <c r="B91" s="105"/>
      <c r="C91" s="105"/>
      <c r="D91" s="106"/>
      <c r="E91" s="107"/>
      <c r="F91" s="106"/>
      <c r="G91" s="107"/>
      <c r="H91" s="106"/>
      <c r="I91" s="107"/>
    </row>
    <row r="92" spans="1:9">
      <c r="A92" s="104"/>
      <c r="B92" s="105"/>
      <c r="C92" s="105"/>
      <c r="D92" s="106"/>
      <c r="E92" s="107"/>
      <c r="F92" s="106"/>
      <c r="G92" s="107"/>
      <c r="H92" s="106"/>
      <c r="I92" s="107"/>
    </row>
    <row r="93" spans="1:9">
      <c r="A93" s="104"/>
      <c r="B93" s="105"/>
      <c r="C93" s="105"/>
      <c r="D93" s="106"/>
      <c r="E93" s="107"/>
      <c r="F93" s="106"/>
      <c r="G93" s="107"/>
      <c r="H93" s="106"/>
      <c r="I93" s="107"/>
    </row>
    <row r="94" spans="1:9">
      <c r="A94" s="104"/>
      <c r="B94" s="105"/>
      <c r="C94" s="105"/>
      <c r="D94" s="106"/>
      <c r="E94" s="107"/>
      <c r="F94" s="106"/>
      <c r="G94" s="107"/>
      <c r="H94" s="106"/>
      <c r="I94" s="107"/>
    </row>
    <row r="95" spans="1:9">
      <c r="A95" s="104"/>
      <c r="B95" s="105"/>
      <c r="C95" s="105"/>
      <c r="D95" s="106"/>
      <c r="E95" s="107"/>
      <c r="F95" s="106"/>
      <c r="G95" s="107"/>
      <c r="H95" s="106"/>
      <c r="I95" s="107"/>
    </row>
    <row r="96" spans="1:9">
      <c r="A96" s="104"/>
      <c r="B96" s="105"/>
      <c r="C96" s="105"/>
      <c r="D96" s="106"/>
      <c r="E96" s="107"/>
      <c r="F96" s="106"/>
      <c r="G96" s="107"/>
      <c r="H96" s="106"/>
      <c r="I96" s="107"/>
    </row>
    <row r="97" spans="1:9">
      <c r="A97" s="104"/>
      <c r="B97" s="105"/>
      <c r="C97" s="105"/>
      <c r="D97" s="106"/>
      <c r="E97" s="107"/>
      <c r="F97" s="106"/>
      <c r="G97" s="107"/>
      <c r="H97" s="106"/>
      <c r="I97" s="107"/>
    </row>
    <row r="98" spans="1:9">
      <c r="A98" s="104"/>
      <c r="B98" s="105"/>
      <c r="C98" s="105"/>
      <c r="D98" s="106"/>
      <c r="E98" s="107"/>
      <c r="F98" s="106"/>
      <c r="G98" s="107"/>
      <c r="H98" s="106"/>
      <c r="I98" s="107"/>
    </row>
    <row r="99" spans="1:9">
      <c r="A99" s="104"/>
      <c r="B99" s="105"/>
      <c r="C99" s="105"/>
      <c r="D99" s="106"/>
      <c r="E99" s="107"/>
      <c r="F99" s="106"/>
      <c r="G99" s="107"/>
      <c r="H99" s="106"/>
      <c r="I99" s="107"/>
    </row>
    <row r="100" spans="1:9">
      <c r="A100" s="104"/>
      <c r="B100" s="105"/>
      <c r="C100" s="105"/>
      <c r="D100" s="106"/>
      <c r="E100" s="107"/>
      <c r="F100" s="106"/>
      <c r="G100" s="107"/>
      <c r="H100" s="106"/>
      <c r="I100" s="107"/>
    </row>
    <row r="101" spans="1:9">
      <c r="A101" s="104"/>
      <c r="B101" s="105"/>
      <c r="C101" s="105"/>
      <c r="D101" s="106"/>
      <c r="E101" s="107"/>
      <c r="F101" s="106"/>
      <c r="G101" s="107"/>
      <c r="H101" s="106"/>
      <c r="I101" s="107"/>
    </row>
    <row r="102" spans="1:9">
      <c r="A102" s="104"/>
      <c r="B102" s="105"/>
      <c r="C102" s="105"/>
      <c r="D102" s="106"/>
      <c r="E102" s="107"/>
      <c r="F102" s="106"/>
      <c r="G102" s="107"/>
      <c r="H102" s="106"/>
      <c r="I102" s="107"/>
    </row>
    <row r="103" spans="1:9">
      <c r="A103" s="104"/>
      <c r="B103" s="105"/>
      <c r="C103" s="105"/>
      <c r="D103" s="106"/>
      <c r="E103" s="107"/>
      <c r="F103" s="106"/>
      <c r="G103" s="107"/>
      <c r="H103" s="106"/>
      <c r="I103" s="107"/>
    </row>
    <row r="104" spans="1:9">
      <c r="A104" s="104"/>
      <c r="B104" s="105"/>
      <c r="C104" s="105"/>
      <c r="D104" s="106"/>
      <c r="E104" s="107"/>
      <c r="F104" s="106"/>
      <c r="G104" s="107"/>
      <c r="H104" s="106"/>
      <c r="I104" s="107"/>
    </row>
    <row r="105" spans="1:9">
      <c r="A105" s="104"/>
      <c r="B105" s="105"/>
      <c r="C105" s="105"/>
      <c r="D105" s="106"/>
      <c r="E105" s="107"/>
      <c r="F105" s="106"/>
      <c r="G105" s="107"/>
      <c r="H105" s="106"/>
      <c r="I105" s="107"/>
    </row>
    <row r="106" spans="1:9">
      <c r="A106" s="104"/>
      <c r="B106" s="105"/>
      <c r="C106" s="105"/>
      <c r="D106" s="106"/>
      <c r="E106" s="107"/>
      <c r="F106" s="106"/>
      <c r="G106" s="107"/>
      <c r="H106" s="106"/>
      <c r="I106" s="107"/>
    </row>
    <row r="107" spans="1:9">
      <c r="A107" s="104"/>
      <c r="B107" s="105"/>
      <c r="C107" s="105"/>
      <c r="D107" s="106"/>
      <c r="E107" s="107"/>
      <c r="F107" s="106"/>
      <c r="G107" s="107"/>
      <c r="H107" s="106"/>
      <c r="I107" s="107"/>
    </row>
    <row r="108" spans="1:9">
      <c r="A108" s="104"/>
      <c r="B108" s="105"/>
      <c r="C108" s="105"/>
      <c r="D108" s="106"/>
      <c r="E108" s="107"/>
      <c r="F108" s="106"/>
      <c r="G108" s="107"/>
      <c r="H108" s="106"/>
      <c r="I108" s="107"/>
    </row>
    <row r="109" spans="1:9">
      <c r="A109" s="104"/>
      <c r="B109" s="105"/>
      <c r="C109" s="105"/>
      <c r="D109" s="106"/>
      <c r="E109" s="107"/>
      <c r="F109" s="106"/>
      <c r="G109" s="107"/>
      <c r="H109" s="106"/>
      <c r="I109" s="107"/>
    </row>
    <row r="110" spans="1:9">
      <c r="A110" s="104"/>
      <c r="B110" s="105"/>
      <c r="C110" s="105"/>
      <c r="D110" s="106"/>
      <c r="E110" s="107"/>
      <c r="F110" s="106"/>
      <c r="G110" s="107"/>
      <c r="H110" s="106"/>
      <c r="I110" s="107"/>
    </row>
    <row r="111" spans="1:9">
      <c r="A111" s="104"/>
      <c r="B111" s="105"/>
      <c r="C111" s="105"/>
      <c r="D111" s="106"/>
      <c r="E111" s="107"/>
      <c r="F111" s="106"/>
      <c r="G111" s="107"/>
      <c r="H111" s="106"/>
      <c r="I111" s="107"/>
    </row>
    <row r="112" spans="1:9">
      <c r="A112" s="104"/>
      <c r="B112" s="105"/>
      <c r="C112" s="105"/>
      <c r="D112" s="106"/>
      <c r="E112" s="107"/>
      <c r="F112" s="106"/>
      <c r="G112" s="107"/>
      <c r="H112" s="106"/>
      <c r="I112" s="107"/>
    </row>
  </sheetData>
  <mergeCells count="1">
    <mergeCell ref="A8:I8"/>
  </mergeCells>
  <pageMargins left="0.7" right="0.45" top="0.5" bottom="0.5" header="0.3" footer="0.3"/>
  <pageSetup scale="7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151AB-CF89-4F71-AFEC-7839A019918E}">
  <sheetPr>
    <pageSetUpPr fitToPage="1"/>
  </sheetPr>
  <dimension ref="A1:AB55"/>
  <sheetViews>
    <sheetView zoomScale="95" zoomScaleNormal="95" workbookViewId="0">
      <pane xSplit="2" ySplit="13" topLeftCell="C14" activePane="bottomRight" state="frozen"/>
      <selection pane="bottomRight" activeCell="H12" sqref="H12"/>
      <selection pane="bottomLeft" activeCell="B5" sqref="B5"/>
      <selection pane="topRight" activeCell="B5" sqref="B5"/>
    </sheetView>
  </sheetViews>
  <sheetFormatPr defaultColWidth="9.140625" defaultRowHeight="15.75"/>
  <cols>
    <col min="1" max="1" width="8" style="85" customWidth="1"/>
    <col min="2" max="2" width="11.85546875" style="85" customWidth="1"/>
    <col min="3" max="3" width="14.85546875" style="85" customWidth="1"/>
    <col min="4" max="5" width="14.7109375" style="85" customWidth="1"/>
    <col min="6" max="6" width="5.5703125" style="85" customWidth="1"/>
    <col min="7" max="7" width="14.7109375" style="84" customWidth="1"/>
    <col min="8" max="10" width="14.7109375" style="85" customWidth="1"/>
    <col min="11" max="11" width="4.42578125" style="85" customWidth="1"/>
    <col min="12" max="12" width="18.7109375" style="85" customWidth="1"/>
    <col min="13" max="13" width="18.7109375" style="84" customWidth="1"/>
    <col min="14" max="23" width="15.7109375" style="84" customWidth="1"/>
    <col min="24" max="16384" width="9.140625" style="84"/>
  </cols>
  <sheetData>
    <row r="1" spans="1:28" s="83" customFormat="1">
      <c r="A1" s="74"/>
      <c r="B1" s="74"/>
      <c r="C1" s="74"/>
      <c r="D1" s="74"/>
      <c r="E1" s="74"/>
      <c r="F1" s="74"/>
      <c r="H1" s="74"/>
      <c r="I1" s="74"/>
      <c r="K1" s="74"/>
      <c r="L1" s="74"/>
      <c r="N1" s="109" t="s">
        <v>0</v>
      </c>
    </row>
    <row r="2" spans="1:28" s="83" customFormat="1">
      <c r="A2" s="74"/>
      <c r="B2" s="74"/>
      <c r="C2" s="74"/>
      <c r="D2" s="74"/>
      <c r="E2" s="74"/>
      <c r="F2" s="74"/>
      <c r="H2" s="74"/>
      <c r="I2" s="74"/>
      <c r="K2" s="74"/>
      <c r="L2" s="74"/>
      <c r="N2" s="109" t="s">
        <v>1</v>
      </c>
    </row>
    <row r="3" spans="1:28" s="83" customFormat="1">
      <c r="A3" s="74"/>
      <c r="B3" s="74"/>
      <c r="C3" s="74"/>
      <c r="D3" s="74"/>
      <c r="E3" s="74"/>
      <c r="F3" s="74"/>
      <c r="H3" s="74"/>
      <c r="I3" s="74"/>
      <c r="K3" s="74"/>
      <c r="L3" s="74"/>
      <c r="N3" s="110" t="s">
        <v>2</v>
      </c>
    </row>
    <row r="4" spans="1:28" s="83" customFormat="1">
      <c r="A4" s="74"/>
      <c r="B4" s="74"/>
      <c r="C4" s="74"/>
      <c r="D4" s="74"/>
      <c r="E4" s="74"/>
      <c r="F4" s="74"/>
      <c r="H4" s="74"/>
      <c r="I4" s="74"/>
      <c r="K4" s="74"/>
      <c r="L4" s="74"/>
      <c r="N4" s="110" t="str">
        <f>+'Pg1 Electric Dist HH'!$J$4</f>
        <v>Attachment PH-1-14</v>
      </c>
    </row>
    <row r="5" spans="1:28" s="83" customFormat="1">
      <c r="A5" s="74"/>
      <c r="B5" s="74"/>
      <c r="C5" s="74"/>
      <c r="D5" s="74"/>
      <c r="E5" s="74"/>
      <c r="F5" s="74"/>
      <c r="H5" s="74"/>
      <c r="I5" s="74"/>
      <c r="K5" s="74"/>
      <c r="L5" s="74"/>
      <c r="N5" s="110" t="s">
        <v>142</v>
      </c>
    </row>
    <row r="7" spans="1:28" ht="12.75" customHeight="1">
      <c r="A7" s="117" t="s">
        <v>143</v>
      </c>
      <c r="B7" s="117"/>
      <c r="C7" s="117"/>
      <c r="D7" s="117"/>
      <c r="E7" s="117"/>
      <c r="F7" s="117"/>
      <c r="G7" s="117"/>
      <c r="H7" s="117"/>
      <c r="I7" s="117"/>
      <c r="J7" s="117"/>
      <c r="K7" s="117"/>
      <c r="L7" s="117"/>
      <c r="M7" s="117"/>
    </row>
    <row r="8" spans="1:28">
      <c r="C8" s="83"/>
      <c r="D8" s="83"/>
      <c r="E8" s="83"/>
      <c r="F8" s="83"/>
      <c r="G8" s="83"/>
      <c r="H8" s="83"/>
      <c r="I8" s="83"/>
      <c r="J8" s="83"/>
      <c r="L8" s="84"/>
    </row>
    <row r="9" spans="1:28" ht="12.75" customHeight="1">
      <c r="C9" s="116" t="s">
        <v>144</v>
      </c>
      <c r="D9" s="116"/>
      <c r="E9" s="116"/>
      <c r="F9" s="84"/>
      <c r="G9" s="116" t="s">
        <v>145</v>
      </c>
      <c r="H9" s="116"/>
      <c r="I9" s="116"/>
      <c r="J9" s="116"/>
      <c r="K9" s="84"/>
      <c r="L9" s="116" t="s">
        <v>146</v>
      </c>
      <c r="M9" s="116"/>
    </row>
    <row r="10" spans="1:28" ht="12.75" customHeight="1">
      <c r="C10" s="116"/>
      <c r="D10" s="116"/>
      <c r="E10" s="116"/>
      <c r="F10" s="84"/>
      <c r="G10" s="116"/>
      <c r="H10" s="116"/>
      <c r="I10" s="116"/>
      <c r="J10" s="116"/>
      <c r="K10" s="84"/>
      <c r="L10" s="116"/>
      <c r="M10" s="116"/>
    </row>
    <row r="11" spans="1:28" ht="12.75" customHeight="1">
      <c r="C11" s="86" t="s">
        <v>10</v>
      </c>
      <c r="D11" s="86" t="s">
        <v>11</v>
      </c>
      <c r="E11" s="86" t="s">
        <v>12</v>
      </c>
      <c r="F11" s="84"/>
      <c r="G11" s="86" t="s">
        <v>13</v>
      </c>
      <c r="H11" s="86" t="s">
        <v>147</v>
      </c>
      <c r="I11" s="86" t="s">
        <v>148</v>
      </c>
      <c r="J11" s="86" t="s">
        <v>149</v>
      </c>
      <c r="K11" s="84"/>
      <c r="L11" s="86" t="s">
        <v>150</v>
      </c>
      <c r="M11" s="86" t="s">
        <v>151</v>
      </c>
    </row>
    <row r="12" spans="1:28" ht="63">
      <c r="A12" s="87" t="s">
        <v>8</v>
      </c>
      <c r="B12" s="87" t="s">
        <v>152</v>
      </c>
      <c r="C12" s="87" t="s">
        <v>153</v>
      </c>
      <c r="D12" s="87" t="s">
        <v>154</v>
      </c>
      <c r="E12" s="87" t="s">
        <v>155</v>
      </c>
      <c r="F12" s="88"/>
      <c r="G12" s="87" t="s">
        <v>153</v>
      </c>
      <c r="H12" s="87" t="s">
        <v>154</v>
      </c>
      <c r="I12" s="87" t="s">
        <v>156</v>
      </c>
      <c r="J12" s="87" t="s">
        <v>155</v>
      </c>
      <c r="K12" s="88"/>
      <c r="L12" s="87" t="s">
        <v>157</v>
      </c>
      <c r="M12" s="87" t="s">
        <v>158</v>
      </c>
      <c r="N12" s="88"/>
      <c r="O12" s="88"/>
      <c r="P12" s="88"/>
      <c r="Q12" s="88"/>
      <c r="R12" s="88"/>
      <c r="S12" s="88"/>
      <c r="T12" s="88"/>
      <c r="U12" s="88"/>
      <c r="V12" s="88"/>
      <c r="W12" s="88"/>
      <c r="X12" s="88"/>
      <c r="Y12" s="88"/>
      <c r="Z12" s="88"/>
      <c r="AA12" s="88"/>
      <c r="AB12" s="88"/>
    </row>
    <row r="13" spans="1:28">
      <c r="C13" s="89"/>
      <c r="D13" s="90"/>
      <c r="E13" s="90" t="s">
        <v>159</v>
      </c>
      <c r="F13" s="84"/>
      <c r="G13" s="90"/>
      <c r="H13" s="90"/>
      <c r="I13" s="90"/>
      <c r="J13" s="90" t="s">
        <v>160</v>
      </c>
      <c r="K13" s="84"/>
      <c r="L13" s="90" t="s">
        <v>161</v>
      </c>
      <c r="M13" s="90" t="s">
        <v>162</v>
      </c>
    </row>
    <row r="14" spans="1:28">
      <c r="A14" s="85">
        <f t="shared" ref="A14:A54" si="0">+A13+1</f>
        <v>1</v>
      </c>
      <c r="B14" s="91">
        <v>44706</v>
      </c>
      <c r="C14" s="92">
        <v>1255806818.9200001</v>
      </c>
      <c r="D14" s="92">
        <v>1255806818.9200001</v>
      </c>
      <c r="E14" s="93">
        <f>+C14-D14</f>
        <v>0</v>
      </c>
      <c r="F14" s="94"/>
      <c r="G14" s="93">
        <v>472340468.04000002</v>
      </c>
      <c r="H14" s="92">
        <v>1255806818.1200004</v>
      </c>
      <c r="I14" s="82">
        <v>170504121.82834169</v>
      </c>
      <c r="J14" s="82">
        <f>+G14-H14+I14</f>
        <v>-612962228.25165868</v>
      </c>
      <c r="K14" s="95"/>
      <c r="L14" s="82">
        <f>+E14-J14</f>
        <v>612962228.25165868</v>
      </c>
      <c r="M14" s="82">
        <f>+L14*0.21</f>
        <v>128722067.93284832</v>
      </c>
      <c r="N14" s="96"/>
    </row>
    <row r="15" spans="1:28">
      <c r="A15" s="85">
        <f t="shared" si="0"/>
        <v>2</v>
      </c>
      <c r="B15" s="85">
        <v>2022</v>
      </c>
      <c r="C15" s="82">
        <v>1199022578.28</v>
      </c>
      <c r="D15" s="82">
        <v>1204081360.2700002</v>
      </c>
      <c r="E15" s="82">
        <f>+C15-D15</f>
        <v>-5058781.990000248</v>
      </c>
      <c r="F15" s="95"/>
      <c r="G15" s="82">
        <v>438256488.83999997</v>
      </c>
      <c r="H15" s="82">
        <v>1204081359.4700003</v>
      </c>
      <c r="I15" s="82">
        <v>156295445.00931323</v>
      </c>
      <c r="J15" s="82">
        <f>+G15-H15+I15</f>
        <v>-609529425.62068713</v>
      </c>
      <c r="K15" s="95"/>
      <c r="L15" s="82">
        <f>+E15-J15</f>
        <v>604470643.63068688</v>
      </c>
      <c r="M15" s="82">
        <f>+L15*0.21</f>
        <v>126938835.16244423</v>
      </c>
    </row>
    <row r="16" spans="1:28">
      <c r="A16" s="85">
        <f t="shared" si="0"/>
        <v>3</v>
      </c>
      <c r="B16" s="85">
        <v>2023</v>
      </c>
      <c r="C16" s="82">
        <v>1105975000.1800001</v>
      </c>
      <c r="D16" s="82">
        <v>1142010809.8900003</v>
      </c>
      <c r="E16" s="82">
        <f t="shared" ref="E16:E54" si="1">+C16-D16</f>
        <v>-36035809.710000277</v>
      </c>
      <c r="F16" s="95"/>
      <c r="G16" s="82">
        <v>403286091.08999979</v>
      </c>
      <c r="H16" s="82">
        <v>1142010809.0900002</v>
      </c>
      <c r="I16" s="82">
        <v>131937713.31955013</v>
      </c>
      <c r="J16" s="82">
        <f t="shared" ref="J16:J54" si="2">+G16-H16+I16</f>
        <v>-606787004.6804502</v>
      </c>
      <c r="K16" s="95"/>
      <c r="L16" s="82">
        <f t="shared" ref="L16:L54" si="3">+E16-J16</f>
        <v>570751194.97044992</v>
      </c>
      <c r="M16" s="82">
        <f t="shared" ref="M16:M54" si="4">+L16*0.21</f>
        <v>119857750.94379447</v>
      </c>
    </row>
    <row r="17" spans="1:15">
      <c r="A17" s="85">
        <f t="shared" si="0"/>
        <v>4</v>
      </c>
      <c r="B17" s="85">
        <v>2024</v>
      </c>
      <c r="C17" s="82">
        <v>1020926095.63</v>
      </c>
      <c r="D17" s="82">
        <v>1079940259.5100002</v>
      </c>
      <c r="E17" s="82">
        <f t="shared" si="1"/>
        <v>-59014163.880000234</v>
      </c>
      <c r="F17" s="95"/>
      <c r="G17" s="82">
        <v>369038073.88999987</v>
      </c>
      <c r="H17" s="82">
        <v>1079940258.7100003</v>
      </c>
      <c r="I17" s="82">
        <v>107579981.62978703</v>
      </c>
      <c r="J17" s="82">
        <f t="shared" si="2"/>
        <v>-603322203.19021344</v>
      </c>
      <c r="K17" s="95"/>
      <c r="L17" s="82">
        <f t="shared" si="3"/>
        <v>544308039.31021321</v>
      </c>
      <c r="M17" s="82">
        <f t="shared" si="4"/>
        <v>114304688.25514477</v>
      </c>
    </row>
    <row r="18" spans="1:15">
      <c r="A18" s="85">
        <f t="shared" si="0"/>
        <v>5</v>
      </c>
      <c r="B18" s="85">
        <v>2025</v>
      </c>
      <c r="C18" s="82">
        <v>943501747</v>
      </c>
      <c r="D18" s="82">
        <v>1017869709.1300002</v>
      </c>
      <c r="E18" s="82">
        <f t="shared" si="1"/>
        <v>-74367962.130000234</v>
      </c>
      <c r="F18" s="95"/>
      <c r="G18" s="82">
        <v>337135920.28999996</v>
      </c>
      <c r="H18" s="82">
        <v>1017869708.3300003</v>
      </c>
      <c r="I18" s="82">
        <v>83222249.940023929</v>
      </c>
      <c r="J18" s="82">
        <f t="shared" si="2"/>
        <v>-597511538.09997642</v>
      </c>
      <c r="K18" s="95"/>
      <c r="L18" s="82">
        <f t="shared" si="3"/>
        <v>523143575.96997619</v>
      </c>
      <c r="M18" s="82">
        <f t="shared" si="4"/>
        <v>109860150.953695</v>
      </c>
      <c r="N18" s="97"/>
      <c r="O18" s="96"/>
    </row>
    <row r="19" spans="1:15">
      <c r="A19" s="85">
        <f t="shared" si="0"/>
        <v>6</v>
      </c>
      <c r="B19" s="85">
        <v>2026</v>
      </c>
      <c r="C19" s="82">
        <v>872944774.46000004</v>
      </c>
      <c r="D19" s="82">
        <v>955799158.75000024</v>
      </c>
      <c r="E19" s="82">
        <f t="shared" si="1"/>
        <v>-82854384.2900002</v>
      </c>
      <c r="F19" s="95"/>
      <c r="G19" s="82">
        <v>307591350.8599999</v>
      </c>
      <c r="H19" s="82">
        <v>955799157.95000029</v>
      </c>
      <c r="I19" s="82">
        <v>58864518.25026083</v>
      </c>
      <c r="J19" s="82">
        <f t="shared" si="2"/>
        <v>-589343288.83973956</v>
      </c>
      <c r="K19" s="95"/>
      <c r="L19" s="82">
        <f t="shared" si="3"/>
        <v>506488904.54973936</v>
      </c>
      <c r="M19" s="82">
        <f t="shared" si="4"/>
        <v>106362669.95544526</v>
      </c>
      <c r="N19" s="97"/>
      <c r="O19" s="96"/>
    </row>
    <row r="20" spans="1:15">
      <c r="A20" s="85">
        <f t="shared" si="0"/>
        <v>7</v>
      </c>
      <c r="B20" s="85">
        <v>2027</v>
      </c>
      <c r="C20" s="82">
        <v>807444215.83000004</v>
      </c>
      <c r="D20" s="82">
        <v>893728608.37000024</v>
      </c>
      <c r="E20" s="82">
        <f t="shared" si="1"/>
        <v>-86284392.5400002</v>
      </c>
      <c r="F20" s="95"/>
      <c r="G20" s="82">
        <v>280624382.98000002</v>
      </c>
      <c r="H20" s="82">
        <v>893728607.57000029</v>
      </c>
      <c r="I20" s="82">
        <v>34506786.560497731</v>
      </c>
      <c r="J20" s="82">
        <f t="shared" si="2"/>
        <v>-578597438.02950251</v>
      </c>
      <c r="K20" s="95"/>
      <c r="L20" s="82">
        <f t="shared" si="3"/>
        <v>492313045.48950231</v>
      </c>
      <c r="M20" s="82">
        <f t="shared" si="4"/>
        <v>103385739.55279548</v>
      </c>
      <c r="N20" s="97"/>
      <c r="O20" s="96"/>
    </row>
    <row r="21" spans="1:15">
      <c r="A21" s="85">
        <f t="shared" si="0"/>
        <v>8</v>
      </c>
      <c r="B21" s="85">
        <v>2028</v>
      </c>
      <c r="C21" s="82">
        <v>746645496.1500001</v>
      </c>
      <c r="D21" s="82">
        <v>831658057.99000025</v>
      </c>
      <c r="E21" s="82">
        <f t="shared" si="1"/>
        <v>-85012561.840000153</v>
      </c>
      <c r="F21" s="95"/>
      <c r="G21" s="82">
        <v>254658724.92999983</v>
      </c>
      <c r="H21" s="82">
        <v>831658057.1900003</v>
      </c>
      <c r="I21" s="82">
        <v>10149054.870734632</v>
      </c>
      <c r="J21" s="82">
        <f t="shared" si="2"/>
        <v>-566850277.38926578</v>
      </c>
      <c r="K21" s="95"/>
      <c r="L21" s="82">
        <f t="shared" si="3"/>
        <v>481837715.54926562</v>
      </c>
      <c r="M21" s="82">
        <f t="shared" si="4"/>
        <v>101185920.26534578</v>
      </c>
    </row>
    <row r="22" spans="1:15">
      <c r="A22" s="85">
        <f t="shared" si="0"/>
        <v>9</v>
      </c>
      <c r="B22" s="85">
        <v>2029</v>
      </c>
      <c r="C22" s="82">
        <v>691111069.23000002</v>
      </c>
      <c r="D22" s="82">
        <v>769587507.61000037</v>
      </c>
      <c r="E22" s="82">
        <f t="shared" si="1"/>
        <v>-78476438.380000353</v>
      </c>
      <c r="F22" s="95"/>
      <c r="G22" s="82">
        <v>228870298.89999986</v>
      </c>
      <c r="H22" s="82">
        <v>769587506.81000042</v>
      </c>
      <c r="I22" s="82">
        <v>0</v>
      </c>
      <c r="J22" s="82">
        <f t="shared" si="2"/>
        <v>-540717207.91000056</v>
      </c>
      <c r="K22" s="95"/>
      <c r="L22" s="82">
        <f t="shared" si="3"/>
        <v>462240769.53000021</v>
      </c>
      <c r="M22" s="82">
        <f t="shared" si="4"/>
        <v>97070561.601300046</v>
      </c>
    </row>
    <row r="23" spans="1:15">
      <c r="A23" s="85">
        <f t="shared" si="0"/>
        <v>10</v>
      </c>
      <c r="B23" s="85">
        <v>2030</v>
      </c>
      <c r="C23" s="82">
        <v>637285979.86000001</v>
      </c>
      <c r="D23" s="82">
        <v>707516957.2300005</v>
      </c>
      <c r="E23" s="82">
        <f t="shared" si="1"/>
        <v>-70230977.370000482</v>
      </c>
      <c r="F23" s="95"/>
      <c r="G23" s="82">
        <v>203649094.87999988</v>
      </c>
      <c r="H23" s="82">
        <v>707516956.43000054</v>
      </c>
      <c r="I23" s="82">
        <v>0</v>
      </c>
      <c r="J23" s="82">
        <f t="shared" si="2"/>
        <v>-503867861.55000067</v>
      </c>
      <c r="K23" s="95"/>
      <c r="L23" s="82">
        <f t="shared" si="3"/>
        <v>433636884.18000019</v>
      </c>
      <c r="M23" s="82">
        <f t="shared" si="4"/>
        <v>91063745.67780003</v>
      </c>
    </row>
    <row r="24" spans="1:15">
      <c r="A24" s="85">
        <f t="shared" si="0"/>
        <v>11</v>
      </c>
      <c r="B24" s="85">
        <v>2031</v>
      </c>
      <c r="C24" s="82">
        <v>583472194.07000005</v>
      </c>
      <c r="D24" s="82">
        <v>645446406.85000062</v>
      </c>
      <c r="E24" s="82">
        <f t="shared" si="1"/>
        <v>-61974212.780000567</v>
      </c>
      <c r="F24" s="95"/>
      <c r="G24" s="82">
        <v>179217500.96000004</v>
      </c>
      <c r="H24" s="82">
        <v>645446406.05000067</v>
      </c>
      <c r="I24" s="82">
        <v>0</v>
      </c>
      <c r="J24" s="82">
        <f t="shared" si="2"/>
        <v>-466228905.09000063</v>
      </c>
      <c r="K24" s="95"/>
      <c r="L24" s="82">
        <f t="shared" si="3"/>
        <v>404254692.31000006</v>
      </c>
      <c r="M24" s="82">
        <f t="shared" si="4"/>
        <v>84893485.385100007</v>
      </c>
    </row>
    <row r="25" spans="1:15">
      <c r="A25" s="85">
        <f t="shared" si="0"/>
        <v>12</v>
      </c>
      <c r="B25" s="85">
        <v>2032</v>
      </c>
      <c r="C25" s="82">
        <v>529666399.25999999</v>
      </c>
      <c r="D25" s="82">
        <v>583375856.47000074</v>
      </c>
      <c r="E25" s="82">
        <f t="shared" si="1"/>
        <v>-53709457.210000753</v>
      </c>
      <c r="F25" s="95"/>
      <c r="G25" s="82">
        <v>155365265.58999991</v>
      </c>
      <c r="H25" s="82">
        <v>583375855.67000079</v>
      </c>
      <c r="I25" s="82">
        <v>0</v>
      </c>
      <c r="J25" s="82">
        <f t="shared" si="2"/>
        <v>-428010590.08000088</v>
      </c>
      <c r="K25" s="95"/>
      <c r="L25" s="82">
        <f t="shared" si="3"/>
        <v>374301132.87000012</v>
      </c>
      <c r="M25" s="82">
        <f t="shared" si="4"/>
        <v>78603237.902700022</v>
      </c>
    </row>
    <row r="26" spans="1:15">
      <c r="A26" s="85">
        <f t="shared" si="0"/>
        <v>13</v>
      </c>
      <c r="B26" s="85">
        <v>2033</v>
      </c>
      <c r="C26" s="82">
        <v>475853739.59000015</v>
      </c>
      <c r="D26" s="82">
        <v>521305306.09000087</v>
      </c>
      <c r="E26" s="82">
        <f t="shared" si="1"/>
        <v>-45451566.500000715</v>
      </c>
      <c r="F26" s="95"/>
      <c r="G26" s="82">
        <v>132554779.36999989</v>
      </c>
      <c r="H26" s="82">
        <v>521305305.29000092</v>
      </c>
      <c r="I26" s="82">
        <v>0</v>
      </c>
      <c r="J26" s="82">
        <f t="shared" si="2"/>
        <v>-388750525.92000103</v>
      </c>
      <c r="K26" s="95"/>
      <c r="L26" s="82">
        <f t="shared" si="3"/>
        <v>343298959.42000031</v>
      </c>
      <c r="M26" s="82">
        <f t="shared" si="4"/>
        <v>72092781.478200063</v>
      </c>
    </row>
    <row r="27" spans="1:15">
      <c r="A27" s="85">
        <f t="shared" si="0"/>
        <v>14</v>
      </c>
      <c r="B27" s="85">
        <v>2034</v>
      </c>
      <c r="C27" s="82">
        <v>422029776.50000012</v>
      </c>
      <c r="D27" s="82">
        <v>459234755.71000099</v>
      </c>
      <c r="E27" s="82">
        <f t="shared" si="1"/>
        <v>-37204979.210000873</v>
      </c>
      <c r="F27" s="95"/>
      <c r="G27" s="82">
        <v>110392370.03999996</v>
      </c>
      <c r="H27" s="82">
        <v>459234754.91000104</v>
      </c>
      <c r="I27" s="82">
        <v>0</v>
      </c>
      <c r="J27" s="82">
        <f t="shared" si="2"/>
        <v>-348842384.87000108</v>
      </c>
      <c r="K27" s="95"/>
      <c r="L27" s="82">
        <f t="shared" si="3"/>
        <v>311637405.66000021</v>
      </c>
      <c r="M27" s="82">
        <f t="shared" si="4"/>
        <v>65443855.188600041</v>
      </c>
    </row>
    <row r="28" spans="1:15">
      <c r="A28" s="85">
        <f t="shared" si="0"/>
        <v>15</v>
      </c>
      <c r="B28" s="85">
        <v>2035</v>
      </c>
      <c r="C28" s="82">
        <v>368217116.83000016</v>
      </c>
      <c r="D28" s="82">
        <v>397164205.33000112</v>
      </c>
      <c r="E28" s="82">
        <f t="shared" si="1"/>
        <v>-28947088.500000954</v>
      </c>
      <c r="F28" s="95"/>
      <c r="G28" s="82">
        <v>88912266.129999876</v>
      </c>
      <c r="H28" s="82">
        <v>397164204.53000116</v>
      </c>
      <c r="I28" s="82">
        <v>0</v>
      </c>
      <c r="J28" s="82">
        <f t="shared" si="2"/>
        <v>-308251938.40000129</v>
      </c>
      <c r="K28" s="95"/>
      <c r="L28" s="82">
        <f t="shared" si="3"/>
        <v>279304849.90000033</v>
      </c>
      <c r="M28" s="82">
        <f t="shared" si="4"/>
        <v>58654018.479000069</v>
      </c>
    </row>
    <row r="29" spans="1:15">
      <c r="A29" s="85">
        <f t="shared" si="0"/>
        <v>16</v>
      </c>
      <c r="B29" s="85">
        <v>2036</v>
      </c>
      <c r="C29" s="82">
        <v>314393131.60000014</v>
      </c>
      <c r="D29" s="82">
        <v>335093654.95000124</v>
      </c>
      <c r="E29" s="82">
        <f t="shared" si="1"/>
        <v>-20700523.350001097</v>
      </c>
      <c r="F29" s="95"/>
      <c r="G29" s="82">
        <v>68287914.089999914</v>
      </c>
      <c r="H29" s="82">
        <v>335093654.15000129</v>
      </c>
      <c r="I29" s="82">
        <v>0</v>
      </c>
      <c r="J29" s="82">
        <f t="shared" si="2"/>
        <v>-266805740.06000137</v>
      </c>
      <c r="K29" s="95"/>
      <c r="L29" s="82">
        <f t="shared" si="3"/>
        <v>246105216.71000028</v>
      </c>
      <c r="M29" s="82">
        <f t="shared" si="4"/>
        <v>51682095.509100057</v>
      </c>
    </row>
    <row r="30" spans="1:15">
      <c r="A30" s="85">
        <f t="shared" si="0"/>
        <v>17</v>
      </c>
      <c r="B30" s="85">
        <v>2037</v>
      </c>
      <c r="C30" s="82">
        <v>260580373.1400001</v>
      </c>
      <c r="D30" s="82">
        <v>273023104.57000136</v>
      </c>
      <c r="E30" s="82">
        <f t="shared" si="1"/>
        <v>-12442731.430001259</v>
      </c>
      <c r="F30" s="95"/>
      <c r="G30" s="82">
        <v>49009420.859999895</v>
      </c>
      <c r="H30" s="82">
        <v>273023103.77000141</v>
      </c>
      <c r="I30" s="82">
        <v>0</v>
      </c>
      <c r="J30" s="82">
        <f t="shared" si="2"/>
        <v>-224013682.91000152</v>
      </c>
      <c r="K30" s="95"/>
      <c r="L30" s="82">
        <f t="shared" si="3"/>
        <v>211570951.48000026</v>
      </c>
      <c r="M30" s="82">
        <f t="shared" si="4"/>
        <v>44429899.810800053</v>
      </c>
    </row>
    <row r="31" spans="1:15">
      <c r="A31" s="85">
        <f t="shared" si="0"/>
        <v>18</v>
      </c>
      <c r="B31" s="85">
        <v>2038</v>
      </c>
      <c r="C31" s="82">
        <v>206756785.43000007</v>
      </c>
      <c r="D31" s="82">
        <v>210952554.19000149</v>
      </c>
      <c r="E31" s="82">
        <f t="shared" si="1"/>
        <v>-4195768.760001421</v>
      </c>
      <c r="F31" s="95"/>
      <c r="G31" s="82">
        <v>33438730.809999704</v>
      </c>
      <c r="H31" s="82">
        <v>210952553.39000154</v>
      </c>
      <c r="I31" s="82">
        <v>0</v>
      </c>
      <c r="J31" s="82">
        <f t="shared" si="2"/>
        <v>-177513822.58000183</v>
      </c>
      <c r="K31" s="95"/>
      <c r="L31" s="82">
        <f t="shared" si="3"/>
        <v>173318053.82000041</v>
      </c>
      <c r="M31" s="82">
        <f t="shared" si="4"/>
        <v>36396791.302200086</v>
      </c>
    </row>
    <row r="32" spans="1:15">
      <c r="A32" s="85">
        <f t="shared" si="0"/>
        <v>19</v>
      </c>
      <c r="B32" s="85">
        <v>2039</v>
      </c>
      <c r="C32" s="82">
        <v>152944501.10000014</v>
      </c>
      <c r="D32" s="82">
        <v>148882003.81000161</v>
      </c>
      <c r="E32" s="82">
        <f t="shared" si="1"/>
        <v>4062497.2899985313</v>
      </c>
      <c r="F32" s="95"/>
      <c r="G32" s="82">
        <v>21167881.569999933</v>
      </c>
      <c r="H32" s="82">
        <v>148882003.01000166</v>
      </c>
      <c r="I32" s="82">
        <v>0</v>
      </c>
      <c r="J32" s="82">
        <f t="shared" si="2"/>
        <v>-127714121.44000173</v>
      </c>
      <c r="K32" s="95"/>
      <c r="L32" s="82">
        <f t="shared" si="3"/>
        <v>131776618.73000026</v>
      </c>
      <c r="M32" s="82">
        <f t="shared" si="4"/>
        <v>27673089.933300052</v>
      </c>
    </row>
    <row r="33" spans="1:13">
      <c r="A33" s="85">
        <f t="shared" si="0"/>
        <v>20</v>
      </c>
      <c r="B33" s="85">
        <v>2040</v>
      </c>
      <c r="C33" s="82">
        <v>99120913.390000105</v>
      </c>
      <c r="D33" s="82">
        <v>86811453.430001736</v>
      </c>
      <c r="E33" s="82">
        <f t="shared" si="1"/>
        <v>12309459.959998369</v>
      </c>
      <c r="F33" s="95"/>
      <c r="G33" s="82">
        <v>12674355.429999828</v>
      </c>
      <c r="H33" s="82">
        <v>86811452.630001783</v>
      </c>
      <c r="I33" s="82">
        <v>0</v>
      </c>
      <c r="J33" s="82">
        <f t="shared" si="2"/>
        <v>-74137097.200001955</v>
      </c>
      <c r="K33" s="95"/>
      <c r="L33" s="82">
        <f t="shared" si="3"/>
        <v>86446557.160000324</v>
      </c>
      <c r="M33" s="82">
        <f t="shared" si="4"/>
        <v>18153777.003600068</v>
      </c>
    </row>
    <row r="34" spans="1:13">
      <c r="A34" s="85">
        <f t="shared" si="0"/>
        <v>21</v>
      </c>
      <c r="B34" s="85">
        <v>2041</v>
      </c>
      <c r="C34" s="82">
        <v>45904540.380000114</v>
      </c>
      <c r="D34" s="82">
        <v>24740903.05000186</v>
      </c>
      <c r="E34" s="82">
        <f t="shared" si="1"/>
        <v>21163637.329998255</v>
      </c>
      <c r="F34" s="95"/>
      <c r="G34" s="82">
        <v>8660047.6399998665</v>
      </c>
      <c r="H34" s="82">
        <v>24740902.250001907</v>
      </c>
      <c r="I34" s="82">
        <v>0</v>
      </c>
      <c r="J34" s="82">
        <f t="shared" si="2"/>
        <v>-16080854.610002041</v>
      </c>
      <c r="K34" s="95"/>
      <c r="L34" s="82">
        <f t="shared" si="3"/>
        <v>37244491.940000296</v>
      </c>
      <c r="M34" s="82">
        <f t="shared" si="4"/>
        <v>7821343.3074000617</v>
      </c>
    </row>
    <row r="35" spans="1:13">
      <c r="A35" s="85">
        <f t="shared" si="0"/>
        <v>22</v>
      </c>
      <c r="B35" s="85">
        <v>2042</v>
      </c>
      <c r="C35" s="82">
        <v>18699130.620000124</v>
      </c>
      <c r="D35" s="82">
        <v>0</v>
      </c>
      <c r="E35" s="82">
        <f t="shared" si="1"/>
        <v>18699130.620000124</v>
      </c>
      <c r="F35" s="95"/>
      <c r="G35" s="82">
        <v>7933983.5899999142</v>
      </c>
      <c r="H35" s="82">
        <v>0</v>
      </c>
      <c r="I35" s="82">
        <v>0</v>
      </c>
      <c r="J35" s="82">
        <f t="shared" si="2"/>
        <v>7933983.5899999142</v>
      </c>
      <c r="K35" s="95"/>
      <c r="L35" s="82">
        <f t="shared" si="3"/>
        <v>10765147.03000021</v>
      </c>
      <c r="M35" s="82">
        <f t="shared" si="4"/>
        <v>2260680.8763000439</v>
      </c>
    </row>
    <row r="36" spans="1:13">
      <c r="A36" s="85">
        <f t="shared" si="0"/>
        <v>23</v>
      </c>
      <c r="B36" s="85">
        <v>2043</v>
      </c>
      <c r="C36" s="82">
        <v>17674799.080000043</v>
      </c>
      <c r="D36" s="82">
        <v>0</v>
      </c>
      <c r="E36" s="82">
        <f t="shared" si="1"/>
        <v>17674799.080000043</v>
      </c>
      <c r="F36" s="95"/>
      <c r="G36" s="82">
        <v>7280803.6899998188</v>
      </c>
      <c r="H36" s="82">
        <v>0</v>
      </c>
      <c r="I36" s="82">
        <v>0</v>
      </c>
      <c r="J36" s="82">
        <f t="shared" si="2"/>
        <v>7280803.6899998188</v>
      </c>
      <c r="K36" s="95"/>
      <c r="L36" s="82">
        <f t="shared" si="3"/>
        <v>10393995.390000224</v>
      </c>
      <c r="M36" s="82">
        <f t="shared" si="4"/>
        <v>2182739.0319000469</v>
      </c>
    </row>
    <row r="37" spans="1:13">
      <c r="A37" s="85">
        <f t="shared" si="0"/>
        <v>24</v>
      </c>
      <c r="B37" s="85">
        <v>2044</v>
      </c>
      <c r="C37" s="82">
        <v>16650467.539999962</v>
      </c>
      <c r="D37" s="82">
        <v>0</v>
      </c>
      <c r="E37" s="82">
        <f t="shared" si="1"/>
        <v>16650467.539999962</v>
      </c>
      <c r="F37" s="95"/>
      <c r="G37" s="82">
        <v>6640469.1799998283</v>
      </c>
      <c r="H37" s="82">
        <v>0</v>
      </c>
      <c r="I37" s="82">
        <v>0</v>
      </c>
      <c r="J37" s="82">
        <f t="shared" si="2"/>
        <v>6640469.1799998283</v>
      </c>
      <c r="K37" s="95"/>
      <c r="L37" s="82">
        <f t="shared" si="3"/>
        <v>10009998.360000134</v>
      </c>
      <c r="M37" s="82">
        <f t="shared" si="4"/>
        <v>2102099.6556000281</v>
      </c>
    </row>
    <row r="38" spans="1:13">
      <c r="A38" s="85">
        <f t="shared" si="0"/>
        <v>25</v>
      </c>
      <c r="B38" s="85">
        <v>2045</v>
      </c>
      <c r="C38" s="82">
        <v>15626113.860000014</v>
      </c>
      <c r="D38" s="82">
        <v>0</v>
      </c>
      <c r="E38" s="82">
        <f t="shared" si="1"/>
        <v>15626113.860000014</v>
      </c>
      <c r="F38" s="95"/>
      <c r="G38" s="82">
        <v>6010494.7399997711</v>
      </c>
      <c r="H38" s="82">
        <v>0</v>
      </c>
      <c r="I38" s="82">
        <v>0</v>
      </c>
      <c r="J38" s="82">
        <f t="shared" si="2"/>
        <v>6010494.7399997711</v>
      </c>
      <c r="K38" s="95"/>
      <c r="L38" s="82">
        <f t="shared" si="3"/>
        <v>9615619.1200002432</v>
      </c>
      <c r="M38" s="82">
        <f t="shared" si="4"/>
        <v>2019280.015200051</v>
      </c>
    </row>
    <row r="39" spans="1:13">
      <c r="A39" s="85">
        <f t="shared" si="0"/>
        <v>26</v>
      </c>
      <c r="B39" s="85">
        <v>2046</v>
      </c>
      <c r="C39" s="82">
        <v>14601404.950000048</v>
      </c>
      <c r="D39" s="82">
        <v>0</v>
      </c>
      <c r="E39" s="82">
        <f t="shared" si="1"/>
        <v>14601404.950000048</v>
      </c>
      <c r="F39" s="95"/>
      <c r="G39" s="82">
        <v>5387752.9499998093</v>
      </c>
      <c r="H39" s="82">
        <v>0</v>
      </c>
      <c r="I39" s="82">
        <v>0</v>
      </c>
      <c r="J39" s="82">
        <f t="shared" si="2"/>
        <v>5387752.9499998093</v>
      </c>
      <c r="K39" s="95"/>
      <c r="L39" s="82">
        <f t="shared" si="3"/>
        <v>9213652.0000002384</v>
      </c>
      <c r="M39" s="82">
        <f t="shared" si="4"/>
        <v>1934866.92000005</v>
      </c>
    </row>
    <row r="40" spans="1:13">
      <c r="A40" s="85">
        <f t="shared" si="0"/>
        <v>27</v>
      </c>
      <c r="B40" s="85">
        <v>2047</v>
      </c>
      <c r="C40" s="82">
        <v>13577073.409999967</v>
      </c>
      <c r="D40" s="82">
        <v>0</v>
      </c>
      <c r="E40" s="82">
        <f t="shared" si="1"/>
        <v>13577073.409999967</v>
      </c>
      <c r="F40" s="95"/>
      <c r="G40" s="82">
        <v>4766526.4700000286</v>
      </c>
      <c r="H40" s="82">
        <v>0</v>
      </c>
      <c r="I40" s="82">
        <v>0</v>
      </c>
      <c r="J40" s="82">
        <f t="shared" si="2"/>
        <v>4766526.4700000286</v>
      </c>
      <c r="K40" s="95"/>
      <c r="L40" s="82">
        <f t="shared" si="3"/>
        <v>8810546.939999938</v>
      </c>
      <c r="M40" s="82">
        <f t="shared" si="4"/>
        <v>1850214.8573999868</v>
      </c>
    </row>
    <row r="41" spans="1:13">
      <c r="A41" s="85">
        <f t="shared" si="0"/>
        <v>28</v>
      </c>
      <c r="B41" s="85">
        <v>2048</v>
      </c>
      <c r="C41" s="82">
        <v>12552741.870000005</v>
      </c>
      <c r="D41" s="82">
        <v>0</v>
      </c>
      <c r="E41" s="82">
        <f t="shared" si="1"/>
        <v>12552741.870000005</v>
      </c>
      <c r="F41" s="95"/>
      <c r="G41" s="82">
        <v>4147905.2799999714</v>
      </c>
      <c r="H41" s="82">
        <v>0</v>
      </c>
      <c r="I41" s="82">
        <v>0</v>
      </c>
      <c r="J41" s="82">
        <f t="shared" si="2"/>
        <v>4147905.2799999714</v>
      </c>
      <c r="K41" s="95"/>
      <c r="L41" s="82">
        <f t="shared" si="3"/>
        <v>8404836.5900000334</v>
      </c>
      <c r="M41" s="82">
        <f t="shared" si="4"/>
        <v>1765015.683900007</v>
      </c>
    </row>
    <row r="42" spans="1:13">
      <c r="A42" s="85">
        <f t="shared" si="0"/>
        <v>29</v>
      </c>
      <c r="B42" s="85">
        <v>2049</v>
      </c>
      <c r="C42" s="82">
        <v>11528410.330000043</v>
      </c>
      <c r="D42" s="82">
        <v>0</v>
      </c>
      <c r="E42" s="82">
        <f t="shared" si="1"/>
        <v>11528410.330000043</v>
      </c>
      <c r="F42" s="95"/>
      <c r="G42" s="82">
        <v>3534641.0299999714</v>
      </c>
      <c r="H42" s="82">
        <v>0</v>
      </c>
      <c r="I42" s="82">
        <v>0</v>
      </c>
      <c r="J42" s="82">
        <f t="shared" si="2"/>
        <v>3534641.0299999714</v>
      </c>
      <c r="K42" s="95"/>
      <c r="L42" s="82">
        <f t="shared" si="3"/>
        <v>7993769.3000000715</v>
      </c>
      <c r="M42" s="82">
        <f t="shared" si="4"/>
        <v>1678691.553000015</v>
      </c>
    </row>
    <row r="43" spans="1:13">
      <c r="A43" s="85">
        <f t="shared" si="0"/>
        <v>30</v>
      </c>
      <c r="B43" s="85">
        <v>2050</v>
      </c>
      <c r="C43" s="82">
        <v>10504078.789999962</v>
      </c>
      <c r="D43" s="82">
        <v>0</v>
      </c>
      <c r="E43" s="82">
        <f t="shared" si="1"/>
        <v>10504078.789999962</v>
      </c>
      <c r="F43" s="95"/>
      <c r="G43" s="82">
        <v>2945954.8199999332</v>
      </c>
      <c r="H43" s="82">
        <v>0</v>
      </c>
      <c r="I43" s="82">
        <v>0</v>
      </c>
      <c r="J43" s="82">
        <f t="shared" si="2"/>
        <v>2945954.8199999332</v>
      </c>
      <c r="K43" s="95"/>
      <c r="L43" s="82">
        <f t="shared" si="3"/>
        <v>7558123.9700000286</v>
      </c>
      <c r="M43" s="82">
        <f t="shared" si="4"/>
        <v>1587206.0337000058</v>
      </c>
    </row>
    <row r="44" spans="1:13">
      <c r="A44" s="85">
        <f t="shared" si="0"/>
        <v>31</v>
      </c>
      <c r="B44" s="85">
        <v>2051</v>
      </c>
      <c r="C44" s="82">
        <v>9479747.25</v>
      </c>
      <c r="D44" s="82">
        <v>0</v>
      </c>
      <c r="E44" s="82">
        <f t="shared" si="1"/>
        <v>9479747.25</v>
      </c>
      <c r="F44" s="95"/>
      <c r="G44" s="82">
        <v>2379705.879999876</v>
      </c>
      <c r="H44" s="82">
        <v>0</v>
      </c>
      <c r="I44" s="82">
        <v>0</v>
      </c>
      <c r="J44" s="82">
        <f t="shared" si="2"/>
        <v>2379705.879999876</v>
      </c>
      <c r="K44" s="95"/>
      <c r="L44" s="82">
        <f t="shared" si="3"/>
        <v>7100041.370000124</v>
      </c>
      <c r="M44" s="82">
        <f t="shared" si="4"/>
        <v>1491008.687700026</v>
      </c>
    </row>
    <row r="45" spans="1:13">
      <c r="A45" s="85">
        <f t="shared" si="0"/>
        <v>32</v>
      </c>
      <c r="B45" s="85">
        <v>2052</v>
      </c>
      <c r="C45" s="82">
        <v>8455415.7100000381</v>
      </c>
      <c r="D45" s="82">
        <v>0</v>
      </c>
      <c r="E45" s="82">
        <f t="shared" si="1"/>
        <v>8455415.7100000381</v>
      </c>
      <c r="F45" s="95"/>
      <c r="G45" s="82">
        <v>1861753.7400000095</v>
      </c>
      <c r="H45" s="82">
        <v>0</v>
      </c>
      <c r="I45" s="82">
        <v>0</v>
      </c>
      <c r="J45" s="82">
        <f t="shared" si="2"/>
        <v>1861753.7400000095</v>
      </c>
      <c r="K45" s="95"/>
      <c r="L45" s="82">
        <f t="shared" si="3"/>
        <v>6593661.9700000286</v>
      </c>
      <c r="M45" s="82">
        <f t="shared" si="4"/>
        <v>1384669.0137000061</v>
      </c>
    </row>
    <row r="46" spans="1:13">
      <c r="A46" s="85">
        <f t="shared" si="0"/>
        <v>33</v>
      </c>
      <c r="B46" s="85">
        <v>2053</v>
      </c>
      <c r="C46" s="82">
        <v>7436345.2699999809</v>
      </c>
      <c r="D46" s="82">
        <v>0</v>
      </c>
      <c r="E46" s="82">
        <f t="shared" si="1"/>
        <v>7436345.2699999809</v>
      </c>
      <c r="F46" s="95"/>
      <c r="G46" s="82">
        <v>1387526.4299998283</v>
      </c>
      <c r="H46" s="82">
        <v>0</v>
      </c>
      <c r="I46" s="82">
        <v>0</v>
      </c>
      <c r="J46" s="82">
        <f t="shared" si="2"/>
        <v>1387526.4299998283</v>
      </c>
      <c r="K46" s="95"/>
      <c r="L46" s="82">
        <f t="shared" si="3"/>
        <v>6048818.8400001526</v>
      </c>
      <c r="M46" s="82">
        <f t="shared" si="4"/>
        <v>1270251.9564000319</v>
      </c>
    </row>
    <row r="47" spans="1:13">
      <c r="A47" s="85">
        <f t="shared" si="0"/>
        <v>34</v>
      </c>
      <c r="B47" s="85">
        <v>2054</v>
      </c>
      <c r="C47" s="82">
        <v>6423866.1000000238</v>
      </c>
      <c r="D47" s="82">
        <v>0</v>
      </c>
      <c r="E47" s="82">
        <f t="shared" si="1"/>
        <v>6423866.1000000238</v>
      </c>
      <c r="F47" s="95"/>
      <c r="G47" s="82">
        <v>970375.22000002861</v>
      </c>
      <c r="H47" s="82">
        <v>0</v>
      </c>
      <c r="I47" s="82">
        <v>0</v>
      </c>
      <c r="J47" s="82">
        <f t="shared" si="2"/>
        <v>970375.22000002861</v>
      </c>
      <c r="K47" s="95"/>
      <c r="L47" s="82">
        <f t="shared" si="3"/>
        <v>5453490.8799999952</v>
      </c>
      <c r="M47" s="82">
        <f t="shared" si="4"/>
        <v>1145233.0847999989</v>
      </c>
    </row>
    <row r="48" spans="1:13">
      <c r="A48" s="85">
        <f t="shared" si="0"/>
        <v>35</v>
      </c>
      <c r="B48" s="85">
        <v>2055</v>
      </c>
      <c r="C48" s="82">
        <v>5413391.7699999809</v>
      </c>
      <c r="D48" s="82">
        <v>0</v>
      </c>
      <c r="E48" s="82">
        <f t="shared" si="1"/>
        <v>5413391.7699999809</v>
      </c>
      <c r="F48" s="95"/>
      <c r="G48" s="82">
        <v>646270.01999974251</v>
      </c>
      <c r="H48" s="82">
        <v>0</v>
      </c>
      <c r="I48" s="82">
        <v>0</v>
      </c>
      <c r="J48" s="82">
        <f t="shared" si="2"/>
        <v>646270.01999974251</v>
      </c>
      <c r="K48" s="95"/>
      <c r="L48" s="82">
        <f t="shared" si="3"/>
        <v>4767121.7500002384</v>
      </c>
      <c r="M48" s="82">
        <f t="shared" si="4"/>
        <v>1001095.5675000501</v>
      </c>
    </row>
    <row r="49" spans="1:13">
      <c r="A49" s="85">
        <f t="shared" si="0"/>
        <v>36</v>
      </c>
      <c r="B49" s="85">
        <v>2056</v>
      </c>
      <c r="C49" s="82">
        <v>4402975.5599999428</v>
      </c>
      <c r="D49" s="82">
        <v>0</v>
      </c>
      <c r="E49" s="82">
        <f t="shared" si="1"/>
        <v>4402975.5599999428</v>
      </c>
      <c r="F49" s="95"/>
      <c r="G49" s="82">
        <v>401229.97000002861</v>
      </c>
      <c r="H49" s="82">
        <v>0</v>
      </c>
      <c r="I49" s="82">
        <v>0</v>
      </c>
      <c r="J49" s="82">
        <f t="shared" si="2"/>
        <v>401229.97000002861</v>
      </c>
      <c r="K49" s="95"/>
      <c r="L49" s="82">
        <f t="shared" si="3"/>
        <v>4001745.5899999142</v>
      </c>
      <c r="M49" s="82">
        <f t="shared" si="4"/>
        <v>840366.57389998192</v>
      </c>
    </row>
    <row r="50" spans="1:13">
      <c r="A50" s="85">
        <f t="shared" si="0"/>
        <v>37</v>
      </c>
      <c r="B50" s="85">
        <v>2057</v>
      </c>
      <c r="C50" s="82">
        <v>3392931.1499999762</v>
      </c>
      <c r="D50" s="82">
        <v>0</v>
      </c>
      <c r="E50" s="82">
        <f t="shared" si="1"/>
        <v>3392931.1499999762</v>
      </c>
      <c r="F50" s="95"/>
      <c r="G50" s="82">
        <v>247630.39999985695</v>
      </c>
      <c r="H50" s="82">
        <v>0</v>
      </c>
      <c r="I50" s="82">
        <v>0</v>
      </c>
      <c r="J50" s="82">
        <f t="shared" si="2"/>
        <v>247630.39999985695</v>
      </c>
      <c r="K50" s="95"/>
      <c r="L50" s="82">
        <f t="shared" si="3"/>
        <v>3145300.7500001192</v>
      </c>
      <c r="M50" s="82">
        <f t="shared" si="4"/>
        <v>660513.157500025</v>
      </c>
    </row>
    <row r="51" spans="1:13">
      <c r="A51" s="85">
        <f t="shared" si="0"/>
        <v>38</v>
      </c>
      <c r="B51" s="85">
        <v>2058</v>
      </c>
      <c r="C51" s="82">
        <v>2383467.1799999475</v>
      </c>
      <c r="D51" s="82">
        <v>0</v>
      </c>
      <c r="E51" s="82">
        <f t="shared" si="1"/>
        <v>2383467.1799999475</v>
      </c>
      <c r="F51" s="95"/>
      <c r="G51" s="82">
        <v>142215.21000003815</v>
      </c>
      <c r="H51" s="82">
        <v>0</v>
      </c>
      <c r="I51" s="82">
        <v>0</v>
      </c>
      <c r="J51" s="82">
        <f t="shared" si="2"/>
        <v>142215.21000003815</v>
      </c>
      <c r="K51" s="95"/>
      <c r="L51" s="82">
        <f t="shared" si="3"/>
        <v>2241251.9699999094</v>
      </c>
      <c r="M51" s="82">
        <f t="shared" si="4"/>
        <v>470662.91369998094</v>
      </c>
    </row>
    <row r="52" spans="1:13">
      <c r="A52" s="85">
        <f t="shared" si="0"/>
        <v>39</v>
      </c>
      <c r="B52" s="85">
        <v>2059</v>
      </c>
      <c r="C52" s="82">
        <v>1376464.5700000525</v>
      </c>
      <c r="D52" s="82">
        <v>0</v>
      </c>
      <c r="E52" s="82">
        <f t="shared" si="1"/>
        <v>1376464.5700000525</v>
      </c>
      <c r="F52" s="95"/>
      <c r="G52" s="82">
        <v>45660.439999818802</v>
      </c>
      <c r="H52" s="82">
        <v>0</v>
      </c>
      <c r="I52" s="82">
        <v>0</v>
      </c>
      <c r="J52" s="82">
        <f t="shared" si="2"/>
        <v>45660.439999818802</v>
      </c>
      <c r="K52" s="95"/>
      <c r="L52" s="82">
        <f t="shared" si="3"/>
        <v>1330804.1300002337</v>
      </c>
      <c r="M52" s="82">
        <f t="shared" si="4"/>
        <v>279468.86730004905</v>
      </c>
    </row>
    <row r="53" spans="1:13">
      <c r="A53" s="85">
        <f t="shared" si="0"/>
        <v>40</v>
      </c>
      <c r="B53" s="85">
        <v>2060</v>
      </c>
      <c r="C53" s="82">
        <v>400959.33000004292</v>
      </c>
      <c r="D53" s="82">
        <v>0</v>
      </c>
      <c r="E53" s="82">
        <f t="shared" si="1"/>
        <v>400959.33000004292</v>
      </c>
      <c r="F53" s="95"/>
      <c r="G53" s="82">
        <v>0</v>
      </c>
      <c r="H53" s="82">
        <v>0</v>
      </c>
      <c r="I53" s="82">
        <v>0</v>
      </c>
      <c r="J53" s="82">
        <f t="shared" si="2"/>
        <v>0</v>
      </c>
      <c r="K53" s="95"/>
      <c r="L53" s="82">
        <f t="shared" si="3"/>
        <v>400959.33000004292</v>
      </c>
      <c r="M53" s="82">
        <f t="shared" si="4"/>
        <v>84201.45930000901</v>
      </c>
    </row>
    <row r="54" spans="1:13">
      <c r="A54" s="85">
        <f t="shared" si="0"/>
        <v>41</v>
      </c>
      <c r="B54" s="85">
        <v>2061</v>
      </c>
      <c r="C54" s="82">
        <v>0</v>
      </c>
      <c r="D54" s="82">
        <v>0</v>
      </c>
      <c r="E54" s="82">
        <f t="shared" si="1"/>
        <v>0</v>
      </c>
      <c r="F54" s="95"/>
      <c r="G54" s="82">
        <v>0</v>
      </c>
      <c r="H54" s="82">
        <v>0</v>
      </c>
      <c r="I54" s="82">
        <v>0</v>
      </c>
      <c r="J54" s="82">
        <f t="shared" si="2"/>
        <v>0</v>
      </c>
      <c r="K54" s="95"/>
      <c r="L54" s="82">
        <f t="shared" si="3"/>
        <v>0</v>
      </c>
      <c r="M54" s="82">
        <f t="shared" si="4"/>
        <v>0</v>
      </c>
    </row>
    <row r="55" spans="1:13">
      <c r="C55" s="98"/>
      <c r="D55" s="98"/>
      <c r="E55" s="98"/>
      <c r="F55" s="99"/>
      <c r="G55" s="98"/>
      <c r="H55" s="98"/>
      <c r="I55" s="98"/>
      <c r="J55" s="98"/>
      <c r="K55" s="99"/>
      <c r="L55" s="98"/>
      <c r="M55" s="98"/>
    </row>
  </sheetData>
  <mergeCells count="4">
    <mergeCell ref="C9:E10"/>
    <mergeCell ref="G9:J10"/>
    <mergeCell ref="L9:M10"/>
    <mergeCell ref="A7:M7"/>
  </mergeCells>
  <pageMargins left="1.2" right="0" top="0.5" bottom="0.25" header="0.3" footer="0.3"/>
  <pageSetup scale="5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C85F3-2D5F-441E-B365-012AF5BCEFC6}">
  <sheetPr>
    <pageSetUpPr fitToPage="1"/>
  </sheetPr>
  <dimension ref="A1:AB54"/>
  <sheetViews>
    <sheetView zoomScale="96" zoomScaleNormal="96" workbookViewId="0">
      <pane xSplit="2" ySplit="13" topLeftCell="C14" activePane="bottomRight" state="frozen"/>
      <selection pane="bottomRight" activeCell="N12" sqref="N12"/>
      <selection pane="bottomLeft" activeCell="B5" sqref="B5"/>
      <selection pane="topRight" activeCell="B5" sqref="B5"/>
    </sheetView>
  </sheetViews>
  <sheetFormatPr defaultColWidth="9.140625" defaultRowHeight="15.75"/>
  <cols>
    <col min="1" max="1" width="8" style="85" customWidth="1"/>
    <col min="2" max="2" width="11.85546875" style="85" customWidth="1"/>
    <col min="3" max="5" width="14.7109375" style="85" customWidth="1"/>
    <col min="6" max="6" width="5.5703125" style="85" customWidth="1"/>
    <col min="7" max="7" width="14.7109375" style="84" customWidth="1"/>
    <col min="8" max="10" width="14.7109375" style="85" customWidth="1"/>
    <col min="11" max="11" width="4.7109375" style="85" customWidth="1"/>
    <col min="12" max="12" width="15.5703125" style="85" customWidth="1"/>
    <col min="13" max="13" width="16" style="84" customWidth="1"/>
    <col min="14" max="14" width="32.7109375" style="84" bestFit="1" customWidth="1"/>
    <col min="15" max="25" width="15.7109375" style="84" customWidth="1"/>
    <col min="26" max="16384" width="9.140625" style="84"/>
  </cols>
  <sheetData>
    <row r="1" spans="1:28" s="83" customFormat="1">
      <c r="A1" s="74"/>
      <c r="B1" s="74"/>
      <c r="C1" s="74"/>
      <c r="D1" s="74"/>
      <c r="E1" s="74"/>
      <c r="F1" s="74"/>
      <c r="H1" s="74"/>
      <c r="I1" s="74"/>
      <c r="K1" s="74"/>
      <c r="L1" s="74"/>
      <c r="N1" s="109" t="s">
        <v>0</v>
      </c>
    </row>
    <row r="2" spans="1:28" s="83" customFormat="1">
      <c r="A2" s="74"/>
      <c r="B2" s="74"/>
      <c r="C2" s="74"/>
      <c r="D2" s="74"/>
      <c r="E2" s="74"/>
      <c r="F2" s="74"/>
      <c r="H2" s="74"/>
      <c r="I2" s="74"/>
      <c r="K2" s="74"/>
      <c r="L2" s="74"/>
      <c r="N2" s="109" t="s">
        <v>1</v>
      </c>
    </row>
    <row r="3" spans="1:28" s="83" customFormat="1">
      <c r="A3" s="74"/>
      <c r="B3" s="74"/>
      <c r="C3" s="74"/>
      <c r="D3" s="74"/>
      <c r="E3" s="74"/>
      <c r="F3" s="74"/>
      <c r="H3" s="74"/>
      <c r="I3" s="74"/>
      <c r="K3" s="74"/>
      <c r="L3" s="74"/>
      <c r="N3" s="110" t="s">
        <v>2</v>
      </c>
    </row>
    <row r="4" spans="1:28" s="83" customFormat="1">
      <c r="A4" s="74"/>
      <c r="B4" s="74"/>
      <c r="C4" s="74"/>
      <c r="D4" s="74"/>
      <c r="E4" s="74"/>
      <c r="F4" s="74"/>
      <c r="H4" s="74"/>
      <c r="I4" s="74"/>
      <c r="K4" s="74"/>
      <c r="L4" s="74"/>
      <c r="N4" s="110" t="str">
        <f>+'Pg1 Electric Dist HH'!$J$4</f>
        <v>Attachment PH-1-14</v>
      </c>
    </row>
    <row r="5" spans="1:28" s="83" customFormat="1">
      <c r="A5" s="74"/>
      <c r="B5" s="74"/>
      <c r="C5" s="74"/>
      <c r="D5" s="74"/>
      <c r="E5" s="74"/>
      <c r="F5" s="74"/>
      <c r="H5" s="74"/>
      <c r="I5" s="74"/>
      <c r="K5" s="74"/>
      <c r="L5" s="74"/>
      <c r="N5" s="110" t="s">
        <v>163</v>
      </c>
    </row>
    <row r="7" spans="1:28" ht="12.75" customHeight="1">
      <c r="A7" s="117" t="s">
        <v>164</v>
      </c>
      <c r="B7" s="117"/>
      <c r="C7" s="117"/>
      <c r="D7" s="117"/>
      <c r="E7" s="117"/>
      <c r="F7" s="117"/>
      <c r="G7" s="117"/>
      <c r="H7" s="117"/>
      <c r="I7" s="117"/>
      <c r="J7" s="117"/>
      <c r="K7" s="117"/>
      <c r="L7" s="117"/>
      <c r="M7" s="117"/>
    </row>
    <row r="8" spans="1:28">
      <c r="C8" s="83"/>
      <c r="D8" s="83"/>
      <c r="E8" s="83"/>
      <c r="F8" s="83"/>
      <c r="G8" s="83"/>
      <c r="H8" s="83"/>
      <c r="I8" s="83"/>
      <c r="J8" s="83"/>
      <c r="L8" s="84"/>
    </row>
    <row r="9" spans="1:28" ht="12.75" customHeight="1">
      <c r="C9" s="116" t="s">
        <v>144</v>
      </c>
      <c r="D9" s="116"/>
      <c r="E9" s="116"/>
      <c r="F9" s="84"/>
      <c r="G9" s="116" t="s">
        <v>145</v>
      </c>
      <c r="H9" s="116"/>
      <c r="I9" s="116"/>
      <c r="J9" s="116"/>
      <c r="K9" s="84"/>
      <c r="L9" s="116" t="s">
        <v>165</v>
      </c>
      <c r="M9" s="116"/>
    </row>
    <row r="10" spans="1:28" ht="12.75" customHeight="1">
      <c r="C10" s="116"/>
      <c r="D10" s="116"/>
      <c r="E10" s="116"/>
      <c r="F10" s="84"/>
      <c r="G10" s="116"/>
      <c r="H10" s="116"/>
      <c r="I10" s="116"/>
      <c r="J10" s="116"/>
      <c r="K10" s="84"/>
      <c r="L10" s="116"/>
      <c r="M10" s="116"/>
    </row>
    <row r="11" spans="1:28" ht="12.75" customHeight="1">
      <c r="C11" s="86" t="s">
        <v>10</v>
      </c>
      <c r="D11" s="86" t="s">
        <v>11</v>
      </c>
      <c r="E11" s="86" t="s">
        <v>12</v>
      </c>
      <c r="F11" s="84"/>
      <c r="G11" s="86" t="s">
        <v>13</v>
      </c>
      <c r="H11" s="86" t="s">
        <v>147</v>
      </c>
      <c r="I11" s="86" t="s">
        <v>148</v>
      </c>
      <c r="J11" s="86" t="s">
        <v>149</v>
      </c>
      <c r="K11" s="84"/>
      <c r="L11" s="86" t="s">
        <v>150</v>
      </c>
      <c r="M11" s="86" t="s">
        <v>151</v>
      </c>
    </row>
    <row r="12" spans="1:28" ht="63">
      <c r="A12" s="87" t="s">
        <v>8</v>
      </c>
      <c r="B12" s="87" t="s">
        <v>152</v>
      </c>
      <c r="C12" s="87" t="s">
        <v>153</v>
      </c>
      <c r="D12" s="87" t="s">
        <v>154</v>
      </c>
      <c r="E12" s="87" t="s">
        <v>155</v>
      </c>
      <c r="F12" s="88"/>
      <c r="G12" s="87" t="s">
        <v>153</v>
      </c>
      <c r="H12" s="87" t="s">
        <v>154</v>
      </c>
      <c r="I12" s="87" t="s">
        <v>156</v>
      </c>
      <c r="J12" s="87" t="s">
        <v>155</v>
      </c>
      <c r="K12" s="88"/>
      <c r="L12" s="87" t="s">
        <v>157</v>
      </c>
      <c r="M12" s="87" t="s">
        <v>166</v>
      </c>
      <c r="N12" s="88"/>
      <c r="O12" s="88"/>
      <c r="P12" s="88"/>
      <c r="Q12" s="88"/>
      <c r="R12" s="88"/>
      <c r="S12" s="88"/>
      <c r="T12" s="88"/>
      <c r="U12" s="88"/>
      <c r="V12" s="88"/>
      <c r="W12" s="88"/>
      <c r="X12" s="88"/>
      <c r="Y12" s="88"/>
      <c r="Z12" s="88"/>
      <c r="AA12" s="88"/>
      <c r="AB12" s="88"/>
    </row>
    <row r="13" spans="1:28">
      <c r="C13" s="89"/>
      <c r="D13" s="90"/>
      <c r="E13" s="90" t="s">
        <v>159</v>
      </c>
      <c r="F13" s="84"/>
      <c r="G13" s="90"/>
      <c r="H13" s="90"/>
      <c r="I13" s="90"/>
      <c r="J13" s="90" t="s">
        <v>160</v>
      </c>
      <c r="K13" s="84"/>
      <c r="L13" s="90" t="s">
        <v>161</v>
      </c>
      <c r="M13" s="90" t="s">
        <v>162</v>
      </c>
    </row>
    <row r="14" spans="1:28">
      <c r="A14" s="85">
        <f t="shared" ref="A14:A30" si="0">+A13+1</f>
        <v>1</v>
      </c>
      <c r="B14" s="91">
        <v>44706</v>
      </c>
      <c r="C14" s="92">
        <v>1494809409.45</v>
      </c>
      <c r="D14" s="92">
        <v>1494809409.4500008</v>
      </c>
      <c r="E14" s="93">
        <f>+C14-D14</f>
        <v>0</v>
      </c>
      <c r="F14" s="94"/>
      <c r="G14" s="93">
        <v>385047838.49000001</v>
      </c>
      <c r="H14" s="92">
        <v>1494809391.9000008</v>
      </c>
      <c r="I14" s="82">
        <v>208393926.6790843</v>
      </c>
      <c r="J14" s="82">
        <f>+G14-H14+I14</f>
        <v>-901367626.7309165</v>
      </c>
      <c r="K14" s="95"/>
      <c r="L14" s="82">
        <f>+E14-J14</f>
        <v>901367626.7309165</v>
      </c>
      <c r="M14" s="82">
        <f>+L14*0.21</f>
        <v>189287201.61349246</v>
      </c>
      <c r="N14" s="96"/>
    </row>
    <row r="15" spans="1:28">
      <c r="A15" s="85">
        <f t="shared" si="0"/>
        <v>2</v>
      </c>
      <c r="B15" s="85">
        <v>2022</v>
      </c>
      <c r="C15" s="82">
        <v>1430499326.1900001</v>
      </c>
      <c r="D15" s="82">
        <v>1449651939.5500009</v>
      </c>
      <c r="E15" s="82">
        <f>+C15-D15</f>
        <v>-19152613.360000849</v>
      </c>
      <c r="F15" s="95"/>
      <c r="G15" s="82">
        <v>351357051.64999998</v>
      </c>
      <c r="H15" s="82">
        <v>1449651922.000001</v>
      </c>
      <c r="I15" s="82">
        <v>191027766.12249395</v>
      </c>
      <c r="J15" s="82">
        <f>+G15-H15+I15</f>
        <v>-907267104.22750688</v>
      </c>
      <c r="K15" s="95"/>
      <c r="L15" s="82">
        <f>+E15-J15</f>
        <v>888114490.86750603</v>
      </c>
      <c r="M15" s="82">
        <f>+L15*0.21</f>
        <v>186504043.08217627</v>
      </c>
    </row>
    <row r="16" spans="1:28">
      <c r="A16" s="85">
        <f t="shared" si="0"/>
        <v>3</v>
      </c>
      <c r="B16" s="85">
        <v>2023</v>
      </c>
      <c r="C16" s="82">
        <v>1316429829.22</v>
      </c>
      <c r="D16" s="82">
        <v>1395462975.6700008</v>
      </c>
      <c r="E16" s="82">
        <f t="shared" ref="E16:E54" si="1">+C16-D16</f>
        <v>-79033146.450000763</v>
      </c>
      <c r="F16" s="95"/>
      <c r="G16" s="82">
        <v>314179987.5</v>
      </c>
      <c r="H16" s="82">
        <v>1395462958.1200008</v>
      </c>
      <c r="I16" s="82">
        <v>161257205.16833904</v>
      </c>
      <c r="J16" s="82">
        <f t="shared" ref="J16:J54" si="2">+G16-H16+I16</f>
        <v>-920025765.45166183</v>
      </c>
      <c r="K16" s="95"/>
      <c r="L16" s="82">
        <f t="shared" ref="L16:L54" si="3">+E16-J16</f>
        <v>840992619.00166106</v>
      </c>
      <c r="M16" s="82">
        <f t="shared" ref="M16:M54" si="4">+L16*0.21</f>
        <v>176608449.99034882</v>
      </c>
    </row>
    <row r="17" spans="1:15">
      <c r="A17" s="85">
        <f t="shared" si="0"/>
        <v>4</v>
      </c>
      <c r="B17" s="85">
        <v>2024</v>
      </c>
      <c r="C17" s="82">
        <v>1213235265.6600001</v>
      </c>
      <c r="D17" s="82">
        <v>1341274011.7900009</v>
      </c>
      <c r="E17" s="82">
        <f t="shared" si="1"/>
        <v>-128038746.13000083</v>
      </c>
      <c r="F17" s="95"/>
      <c r="G17" s="82">
        <v>279414357.72000003</v>
      </c>
      <c r="H17" s="82">
        <v>1341273994.2400007</v>
      </c>
      <c r="I17" s="82">
        <v>131486644.21418414</v>
      </c>
      <c r="J17" s="82">
        <f t="shared" si="2"/>
        <v>-930372992.30581653</v>
      </c>
      <c r="K17" s="95"/>
      <c r="L17" s="82">
        <f t="shared" si="3"/>
        <v>802334246.1758157</v>
      </c>
      <c r="M17" s="82">
        <f t="shared" si="4"/>
        <v>168490191.69692129</v>
      </c>
    </row>
    <row r="18" spans="1:15">
      <c r="A18" s="85">
        <f t="shared" si="0"/>
        <v>5</v>
      </c>
      <c r="B18" s="85">
        <v>2025</v>
      </c>
      <c r="C18" s="82">
        <v>1119236219.0600002</v>
      </c>
      <c r="D18" s="82">
        <v>1287085047.9100008</v>
      </c>
      <c r="E18" s="82">
        <f t="shared" si="1"/>
        <v>-167848828.85000062</v>
      </c>
      <c r="F18" s="95"/>
      <c r="G18" s="82">
        <v>247440434.93999994</v>
      </c>
      <c r="H18" s="82">
        <v>1287085030.3600008</v>
      </c>
      <c r="I18" s="82">
        <v>101716083.26002923</v>
      </c>
      <c r="J18" s="82">
        <f t="shared" si="2"/>
        <v>-937928512.15997171</v>
      </c>
      <c r="K18" s="95"/>
      <c r="L18" s="82">
        <f t="shared" si="3"/>
        <v>770079683.30997109</v>
      </c>
      <c r="M18" s="82">
        <f t="shared" si="4"/>
        <v>161716733.49509391</v>
      </c>
      <c r="N18" s="97"/>
      <c r="O18" s="96"/>
    </row>
    <row r="19" spans="1:15">
      <c r="A19" s="85">
        <f t="shared" si="0"/>
        <v>6</v>
      </c>
      <c r="B19" s="85">
        <v>2026</v>
      </c>
      <c r="C19" s="82">
        <v>1032509696.6500001</v>
      </c>
      <c r="D19" s="82">
        <v>1232896084.0300009</v>
      </c>
      <c r="E19" s="82">
        <f t="shared" si="1"/>
        <v>-200386387.38000083</v>
      </c>
      <c r="F19" s="95"/>
      <c r="G19" s="82">
        <v>222230990.88</v>
      </c>
      <c r="H19" s="82">
        <v>1232896066.480001</v>
      </c>
      <c r="I19" s="82">
        <v>71945522.305874318</v>
      </c>
      <c r="J19" s="82">
        <f t="shared" si="2"/>
        <v>-938719553.29412663</v>
      </c>
      <c r="K19" s="95"/>
      <c r="L19" s="82">
        <f t="shared" si="3"/>
        <v>738333165.9141258</v>
      </c>
      <c r="M19" s="82">
        <f t="shared" si="4"/>
        <v>155049964.84196642</v>
      </c>
      <c r="N19" s="97"/>
      <c r="O19" s="96"/>
    </row>
    <row r="20" spans="1:15">
      <c r="A20" s="85">
        <f t="shared" si="0"/>
        <v>7</v>
      </c>
      <c r="B20" s="85">
        <v>2027</v>
      </c>
      <c r="C20" s="82">
        <v>952955672.86000001</v>
      </c>
      <c r="D20" s="82">
        <v>1178707120.150001</v>
      </c>
      <c r="E20" s="82">
        <f t="shared" si="1"/>
        <v>-225751447.29000103</v>
      </c>
      <c r="F20" s="95"/>
      <c r="G20" s="82">
        <v>203038727.51999998</v>
      </c>
      <c r="H20" s="82">
        <v>1178707102.6000009</v>
      </c>
      <c r="I20" s="82">
        <v>42174961.351719417</v>
      </c>
      <c r="J20" s="82">
        <f t="shared" si="2"/>
        <v>-933493413.7282815</v>
      </c>
      <c r="K20" s="95"/>
      <c r="L20" s="82">
        <f t="shared" si="3"/>
        <v>707741966.43828046</v>
      </c>
      <c r="M20" s="82">
        <f t="shared" si="4"/>
        <v>148625812.95203888</v>
      </c>
      <c r="N20" s="97"/>
      <c r="O20" s="96"/>
    </row>
    <row r="21" spans="1:15">
      <c r="A21" s="85">
        <f t="shared" si="0"/>
        <v>8</v>
      </c>
      <c r="B21" s="85">
        <v>2028</v>
      </c>
      <c r="C21" s="82">
        <v>880039990.03000009</v>
      </c>
      <c r="D21" s="82">
        <v>1124518156.2700009</v>
      </c>
      <c r="E21" s="82">
        <f t="shared" si="1"/>
        <v>-244478166.24000084</v>
      </c>
      <c r="F21" s="95"/>
      <c r="G21" s="82">
        <v>184342006.98000002</v>
      </c>
      <c r="H21" s="82">
        <v>1124518138.7200007</v>
      </c>
      <c r="I21" s="82">
        <v>12404400.397564515</v>
      </c>
      <c r="J21" s="82">
        <f t="shared" si="2"/>
        <v>-927771731.34243619</v>
      </c>
      <c r="K21" s="95"/>
      <c r="L21" s="82">
        <f t="shared" si="3"/>
        <v>683293565.10243535</v>
      </c>
      <c r="M21" s="82">
        <f t="shared" si="4"/>
        <v>143491648.67151141</v>
      </c>
    </row>
    <row r="22" spans="1:15">
      <c r="A22" s="85">
        <f t="shared" si="0"/>
        <v>9</v>
      </c>
      <c r="B22" s="85">
        <v>2029</v>
      </c>
      <c r="C22" s="82">
        <v>813010363.45000005</v>
      </c>
      <c r="D22" s="82">
        <v>1070329192.3900009</v>
      </c>
      <c r="E22" s="82">
        <f t="shared" si="1"/>
        <v>-257318828.94000089</v>
      </c>
      <c r="F22" s="95"/>
      <c r="G22" s="82">
        <v>165832986.19000006</v>
      </c>
      <c r="H22" s="82">
        <v>1070329174.8400009</v>
      </c>
      <c r="I22" s="82">
        <v>0</v>
      </c>
      <c r="J22" s="82">
        <f t="shared" si="2"/>
        <v>-904496188.65000081</v>
      </c>
      <c r="K22" s="95"/>
      <c r="L22" s="82">
        <f t="shared" si="3"/>
        <v>647177359.70999992</v>
      </c>
      <c r="M22" s="82">
        <f t="shared" si="4"/>
        <v>135907245.53909999</v>
      </c>
    </row>
    <row r="23" spans="1:15">
      <c r="A23" s="85">
        <f t="shared" si="0"/>
        <v>10</v>
      </c>
      <c r="B23" s="85">
        <v>2030</v>
      </c>
      <c r="C23" s="82">
        <v>747476320.22000027</v>
      </c>
      <c r="D23" s="82">
        <v>1016140228.5100009</v>
      </c>
      <c r="E23" s="82">
        <f t="shared" si="1"/>
        <v>-268663908.29000068</v>
      </c>
      <c r="F23" s="95"/>
      <c r="G23" s="82">
        <v>147398829.88</v>
      </c>
      <c r="H23" s="82">
        <v>1016140210.9600009</v>
      </c>
      <c r="I23" s="82">
        <v>0</v>
      </c>
      <c r="J23" s="82">
        <f t="shared" si="2"/>
        <v>-868741381.08000088</v>
      </c>
      <c r="K23" s="95"/>
      <c r="L23" s="82">
        <f t="shared" si="3"/>
        <v>600077472.7900002</v>
      </c>
      <c r="M23" s="82">
        <f t="shared" si="4"/>
        <v>126016269.28590004</v>
      </c>
    </row>
    <row r="24" spans="1:15">
      <c r="A24" s="85">
        <f t="shared" si="0"/>
        <v>11</v>
      </c>
      <c r="B24" s="85">
        <v>2031</v>
      </c>
      <c r="C24" s="82">
        <v>681956799.77000022</v>
      </c>
      <c r="D24" s="82">
        <v>961951264.63000095</v>
      </c>
      <c r="E24" s="82">
        <f t="shared" si="1"/>
        <v>-279994464.86000073</v>
      </c>
      <c r="F24" s="95"/>
      <c r="G24" s="82">
        <v>129089309.89999998</v>
      </c>
      <c r="H24" s="82">
        <v>961951247.08000088</v>
      </c>
      <c r="I24" s="82">
        <v>0</v>
      </c>
      <c r="J24" s="82">
        <f t="shared" si="2"/>
        <v>-832861937.1800009</v>
      </c>
      <c r="K24" s="95"/>
      <c r="L24" s="82">
        <f t="shared" si="3"/>
        <v>552867472.32000017</v>
      </c>
      <c r="M24" s="82">
        <f t="shared" si="4"/>
        <v>116102169.18720002</v>
      </c>
    </row>
    <row r="25" spans="1:15">
      <c r="A25" s="85">
        <f t="shared" si="0"/>
        <v>12</v>
      </c>
      <c r="B25" s="85">
        <v>2032</v>
      </c>
      <c r="C25" s="82">
        <v>616422756.5400002</v>
      </c>
      <c r="D25" s="82">
        <v>907762300.75000095</v>
      </c>
      <c r="E25" s="82">
        <f t="shared" si="1"/>
        <v>-291339544.21000075</v>
      </c>
      <c r="F25" s="95"/>
      <c r="G25" s="82">
        <v>111055162.1500001</v>
      </c>
      <c r="H25" s="82">
        <v>907762283.20000088</v>
      </c>
      <c r="I25" s="82">
        <v>0</v>
      </c>
      <c r="J25" s="82">
        <f t="shared" si="2"/>
        <v>-796707121.05000079</v>
      </c>
      <c r="K25" s="95"/>
      <c r="L25" s="82">
        <f t="shared" si="3"/>
        <v>505367576.84000003</v>
      </c>
      <c r="M25" s="82">
        <f t="shared" si="4"/>
        <v>106127191.1364</v>
      </c>
    </row>
    <row r="26" spans="1:15">
      <c r="A26" s="85">
        <f t="shared" si="0"/>
        <v>13</v>
      </c>
      <c r="B26" s="85">
        <v>2033</v>
      </c>
      <c r="C26" s="82">
        <v>550903156.20000017</v>
      </c>
      <c r="D26" s="82">
        <v>853573336.87000096</v>
      </c>
      <c r="E26" s="82">
        <f t="shared" si="1"/>
        <v>-302670180.67000079</v>
      </c>
      <c r="F26" s="95"/>
      <c r="G26" s="82">
        <v>93602436.659999967</v>
      </c>
      <c r="H26" s="82">
        <v>853573319.32000089</v>
      </c>
      <c r="I26" s="82">
        <v>0</v>
      </c>
      <c r="J26" s="82">
        <f t="shared" si="2"/>
        <v>-759970882.66000092</v>
      </c>
      <c r="K26" s="95"/>
      <c r="L26" s="82">
        <f t="shared" si="3"/>
        <v>457300701.99000013</v>
      </c>
      <c r="M26" s="82">
        <f t="shared" si="4"/>
        <v>96033147.417900026</v>
      </c>
    </row>
    <row r="27" spans="1:15">
      <c r="A27" s="85">
        <f t="shared" si="0"/>
        <v>14</v>
      </c>
      <c r="B27" s="85">
        <v>2034</v>
      </c>
      <c r="C27" s="82">
        <v>485369192.86000025</v>
      </c>
      <c r="D27" s="82">
        <v>799384372.99000096</v>
      </c>
      <c r="E27" s="82">
        <f t="shared" si="1"/>
        <v>-314015180.13000071</v>
      </c>
      <c r="F27" s="95"/>
      <c r="G27" s="82">
        <v>77203844.529999971</v>
      </c>
      <c r="H27" s="82">
        <v>799384355.44000089</v>
      </c>
      <c r="I27" s="82">
        <v>0</v>
      </c>
      <c r="J27" s="82">
        <f t="shared" si="2"/>
        <v>-722180510.91000092</v>
      </c>
      <c r="K27" s="95"/>
      <c r="L27" s="82">
        <f t="shared" si="3"/>
        <v>408165330.78000021</v>
      </c>
      <c r="M27" s="82">
        <f t="shared" si="4"/>
        <v>85714719.463800043</v>
      </c>
    </row>
    <row r="28" spans="1:15">
      <c r="A28" s="85">
        <f t="shared" si="0"/>
        <v>15</v>
      </c>
      <c r="B28" s="85">
        <v>2035</v>
      </c>
      <c r="C28" s="82">
        <v>419849592.52000022</v>
      </c>
      <c r="D28" s="82">
        <v>745195409.11000109</v>
      </c>
      <c r="E28" s="82">
        <f t="shared" si="1"/>
        <v>-325345816.59000087</v>
      </c>
      <c r="F28" s="95"/>
      <c r="G28" s="82">
        <v>62002604.580000043</v>
      </c>
      <c r="H28" s="82">
        <v>745195391.5600009</v>
      </c>
      <c r="I28" s="82">
        <v>0</v>
      </c>
      <c r="J28" s="82">
        <f t="shared" si="2"/>
        <v>-683192786.98000085</v>
      </c>
      <c r="K28" s="95"/>
      <c r="L28" s="82">
        <f t="shared" si="3"/>
        <v>357846970.38999999</v>
      </c>
      <c r="M28" s="82">
        <f t="shared" si="4"/>
        <v>75147863.781899989</v>
      </c>
    </row>
    <row r="29" spans="1:15">
      <c r="A29" s="85">
        <f t="shared" si="0"/>
        <v>16</v>
      </c>
      <c r="B29" s="85">
        <v>2036</v>
      </c>
      <c r="C29" s="82">
        <v>354315549.2900002</v>
      </c>
      <c r="D29" s="82">
        <v>691006445.23000121</v>
      </c>
      <c r="E29" s="82">
        <f t="shared" si="1"/>
        <v>-336690895.94000101</v>
      </c>
      <c r="F29" s="95"/>
      <c r="G29" s="82">
        <v>47531114.180000067</v>
      </c>
      <c r="H29" s="82">
        <v>691006427.68000102</v>
      </c>
      <c r="I29" s="82">
        <v>0</v>
      </c>
      <c r="J29" s="82">
        <f t="shared" si="2"/>
        <v>-643475313.50000095</v>
      </c>
      <c r="K29" s="95"/>
      <c r="L29" s="82">
        <f t="shared" si="3"/>
        <v>306784417.55999994</v>
      </c>
      <c r="M29" s="82">
        <f t="shared" si="4"/>
        <v>64424727.687599987</v>
      </c>
    </row>
    <row r="30" spans="1:15">
      <c r="A30" s="85">
        <f t="shared" si="0"/>
        <v>17</v>
      </c>
      <c r="B30" s="85">
        <v>2037</v>
      </c>
      <c r="C30" s="82">
        <v>289341849.13000011</v>
      </c>
      <c r="D30" s="82">
        <v>636817481.35000134</v>
      </c>
      <c r="E30" s="82">
        <f t="shared" si="1"/>
        <v>-347475632.22000122</v>
      </c>
      <c r="F30" s="95"/>
      <c r="G30" s="82">
        <v>33689989.549999952</v>
      </c>
      <c r="H30" s="82">
        <v>636817463.80000114</v>
      </c>
      <c r="I30" s="82">
        <v>0</v>
      </c>
      <c r="J30" s="82">
        <f t="shared" si="2"/>
        <v>-603127474.25000119</v>
      </c>
      <c r="K30" s="95"/>
      <c r="L30" s="82">
        <f t="shared" si="3"/>
        <v>255651842.02999997</v>
      </c>
      <c r="M30" s="82">
        <f t="shared" si="4"/>
        <v>53686886.826299995</v>
      </c>
    </row>
    <row r="31" spans="1:15">
      <c r="A31" s="85">
        <f t="shared" ref="A31:A54" si="5">+A30+1</f>
        <v>18</v>
      </c>
      <c r="B31" s="85">
        <v>2038</v>
      </c>
      <c r="C31" s="82">
        <v>224897774.04999995</v>
      </c>
      <c r="D31" s="82">
        <v>582628517.47000146</v>
      </c>
      <c r="E31" s="82">
        <f t="shared" si="1"/>
        <v>-357730743.42000151</v>
      </c>
      <c r="F31" s="95"/>
      <c r="G31" s="82">
        <v>21047560.029999971</v>
      </c>
      <c r="H31" s="82">
        <v>582628499.92000127</v>
      </c>
      <c r="I31" s="82">
        <v>0</v>
      </c>
      <c r="J31" s="82">
        <f t="shared" si="2"/>
        <v>-561580939.8900013</v>
      </c>
      <c r="K31" s="95"/>
      <c r="L31" s="82">
        <f t="shared" si="3"/>
        <v>203850196.46999979</v>
      </c>
      <c r="M31" s="82">
        <f t="shared" si="4"/>
        <v>42808541.258699954</v>
      </c>
    </row>
    <row r="32" spans="1:15">
      <c r="A32" s="85">
        <f t="shared" si="5"/>
        <v>19</v>
      </c>
      <c r="B32" s="85">
        <v>2039</v>
      </c>
      <c r="C32" s="82">
        <v>160468141.86000013</v>
      </c>
      <c r="D32" s="82">
        <v>528439553.59000158</v>
      </c>
      <c r="E32" s="82">
        <f t="shared" si="1"/>
        <v>-367971411.73000145</v>
      </c>
      <c r="F32" s="95"/>
      <c r="G32" s="82">
        <v>10310400.360000014</v>
      </c>
      <c r="H32" s="82">
        <v>528439536.04000139</v>
      </c>
      <c r="I32" s="82">
        <v>0</v>
      </c>
      <c r="J32" s="82">
        <f t="shared" si="2"/>
        <v>-518129135.68000138</v>
      </c>
      <c r="K32" s="95"/>
      <c r="L32" s="82">
        <f t="shared" si="3"/>
        <v>150157723.94999993</v>
      </c>
      <c r="M32" s="82">
        <f t="shared" si="4"/>
        <v>31533122.029499985</v>
      </c>
    </row>
    <row r="33" spans="1:13">
      <c r="A33" s="85">
        <f t="shared" si="5"/>
        <v>20</v>
      </c>
      <c r="B33" s="85">
        <v>2040</v>
      </c>
      <c r="C33" s="82">
        <v>96024098.730000019</v>
      </c>
      <c r="D33" s="82">
        <v>474250589.71000171</v>
      </c>
      <c r="E33" s="82">
        <f t="shared" si="1"/>
        <v>-378226490.98000169</v>
      </c>
      <c r="F33" s="95"/>
      <c r="G33" s="82">
        <v>3655254.2799999714</v>
      </c>
      <c r="H33" s="82">
        <v>474250572.16000152</v>
      </c>
      <c r="I33" s="82">
        <v>0</v>
      </c>
      <c r="J33" s="82">
        <f t="shared" si="2"/>
        <v>-470595317.88000154</v>
      </c>
      <c r="K33" s="95"/>
      <c r="L33" s="82">
        <f t="shared" si="3"/>
        <v>92368826.899999857</v>
      </c>
      <c r="M33" s="82">
        <f t="shared" si="4"/>
        <v>19397453.64899997</v>
      </c>
    </row>
    <row r="34" spans="1:13">
      <c r="A34" s="85">
        <f t="shared" si="5"/>
        <v>21</v>
      </c>
      <c r="B34" s="85">
        <v>2041</v>
      </c>
      <c r="C34" s="82">
        <v>31594560.960000038</v>
      </c>
      <c r="D34" s="82">
        <v>420061625.83000183</v>
      </c>
      <c r="E34" s="82">
        <f t="shared" si="1"/>
        <v>-388467064.87000179</v>
      </c>
      <c r="F34" s="95"/>
      <c r="G34" s="82">
        <v>0</v>
      </c>
      <c r="H34" s="82">
        <v>420061626.28000164</v>
      </c>
      <c r="I34" s="82">
        <v>0</v>
      </c>
      <c r="J34" s="82">
        <f t="shared" si="2"/>
        <v>-420061626.28000164</v>
      </c>
      <c r="K34" s="95"/>
      <c r="L34" s="82">
        <f t="shared" si="3"/>
        <v>31594561.409999847</v>
      </c>
      <c r="M34" s="82">
        <f t="shared" si="4"/>
        <v>6634857.8960999679</v>
      </c>
    </row>
    <row r="35" spans="1:13">
      <c r="A35" s="85">
        <f t="shared" si="5"/>
        <v>22</v>
      </c>
      <c r="B35" s="85">
        <v>2042</v>
      </c>
      <c r="C35" s="82">
        <v>0</v>
      </c>
      <c r="D35" s="82">
        <v>365872661.95000196</v>
      </c>
      <c r="E35" s="82">
        <f t="shared" si="1"/>
        <v>-365872661.95000196</v>
      </c>
      <c r="F35" s="95"/>
      <c r="G35" s="82">
        <v>0</v>
      </c>
      <c r="H35" s="82">
        <v>365872662.40000176</v>
      </c>
      <c r="I35" s="82">
        <v>0</v>
      </c>
      <c r="J35" s="82">
        <f t="shared" si="2"/>
        <v>-365872662.40000176</v>
      </c>
      <c r="K35" s="95"/>
      <c r="L35" s="82">
        <f t="shared" si="3"/>
        <v>0.44999980926513672</v>
      </c>
      <c r="M35" s="82">
        <f t="shared" si="4"/>
        <v>9.449995994567871E-2</v>
      </c>
    </row>
    <row r="36" spans="1:13">
      <c r="A36" s="85">
        <f t="shared" si="5"/>
        <v>23</v>
      </c>
      <c r="B36" s="85">
        <v>2043</v>
      </c>
      <c r="C36" s="82">
        <v>0</v>
      </c>
      <c r="D36" s="82">
        <v>311683698.07000208</v>
      </c>
      <c r="E36" s="82">
        <f t="shared" si="1"/>
        <v>-311683698.07000208</v>
      </c>
      <c r="F36" s="95"/>
      <c r="G36" s="82">
        <v>0</v>
      </c>
      <c r="H36" s="82">
        <v>311683698.52000189</v>
      </c>
      <c r="I36" s="82">
        <v>0</v>
      </c>
      <c r="J36" s="82">
        <f t="shared" si="2"/>
        <v>-311683698.52000189</v>
      </c>
      <c r="K36" s="95"/>
      <c r="L36" s="82">
        <f t="shared" si="3"/>
        <v>0.44999980926513672</v>
      </c>
      <c r="M36" s="82">
        <f t="shared" si="4"/>
        <v>9.449995994567871E-2</v>
      </c>
    </row>
    <row r="37" spans="1:13">
      <c r="A37" s="85">
        <f t="shared" si="5"/>
        <v>24</v>
      </c>
      <c r="B37" s="85">
        <v>2044</v>
      </c>
      <c r="C37" s="82">
        <v>0</v>
      </c>
      <c r="D37" s="82">
        <v>257494734.1900022</v>
      </c>
      <c r="E37" s="82">
        <f t="shared" si="1"/>
        <v>-257494734.1900022</v>
      </c>
      <c r="F37" s="95"/>
      <c r="G37" s="82">
        <v>0</v>
      </c>
      <c r="H37" s="82">
        <v>257494734.64000201</v>
      </c>
      <c r="I37" s="82">
        <v>0</v>
      </c>
      <c r="J37" s="82">
        <f t="shared" si="2"/>
        <v>-257494734.64000201</v>
      </c>
      <c r="K37" s="95"/>
      <c r="L37" s="82">
        <f t="shared" si="3"/>
        <v>0.44999980926513672</v>
      </c>
      <c r="M37" s="82">
        <f t="shared" si="4"/>
        <v>9.449995994567871E-2</v>
      </c>
    </row>
    <row r="38" spans="1:13">
      <c r="A38" s="85">
        <f t="shared" si="5"/>
        <v>25</v>
      </c>
      <c r="B38" s="85">
        <v>2045</v>
      </c>
      <c r="C38" s="82">
        <v>0</v>
      </c>
      <c r="D38" s="82">
        <v>203305770.31000233</v>
      </c>
      <c r="E38" s="82">
        <f t="shared" si="1"/>
        <v>-203305770.31000233</v>
      </c>
      <c r="F38" s="95"/>
      <c r="G38" s="82">
        <v>0</v>
      </c>
      <c r="H38" s="82">
        <v>203305770.76000214</v>
      </c>
      <c r="I38" s="82">
        <v>0</v>
      </c>
      <c r="J38" s="82">
        <f t="shared" si="2"/>
        <v>-203305770.76000214</v>
      </c>
      <c r="K38" s="95"/>
      <c r="L38" s="82">
        <f t="shared" si="3"/>
        <v>0.44999980926513672</v>
      </c>
      <c r="M38" s="82">
        <f t="shared" si="4"/>
        <v>9.449995994567871E-2</v>
      </c>
    </row>
    <row r="39" spans="1:13">
      <c r="A39" s="85">
        <f t="shared" si="5"/>
        <v>26</v>
      </c>
      <c r="B39" s="85">
        <v>2046</v>
      </c>
      <c r="C39" s="82">
        <v>0</v>
      </c>
      <c r="D39" s="82">
        <v>149116806.43000245</v>
      </c>
      <c r="E39" s="82">
        <f t="shared" si="1"/>
        <v>-149116806.43000245</v>
      </c>
      <c r="F39" s="95"/>
      <c r="G39" s="82">
        <v>0</v>
      </c>
      <c r="H39" s="82">
        <v>149116806.88000226</v>
      </c>
      <c r="I39" s="82">
        <v>0</v>
      </c>
      <c r="J39" s="82">
        <f t="shared" si="2"/>
        <v>-149116806.88000226</v>
      </c>
      <c r="K39" s="95"/>
      <c r="L39" s="82">
        <f t="shared" si="3"/>
        <v>0.44999980926513672</v>
      </c>
      <c r="M39" s="82">
        <f t="shared" si="4"/>
        <v>9.449995994567871E-2</v>
      </c>
    </row>
    <row r="40" spans="1:13">
      <c r="A40" s="85">
        <f t="shared" si="5"/>
        <v>27</v>
      </c>
      <c r="B40" s="85">
        <v>2047</v>
      </c>
      <c r="C40" s="82">
        <v>0</v>
      </c>
      <c r="D40" s="82">
        <v>94927842.550002575</v>
      </c>
      <c r="E40" s="82">
        <f t="shared" si="1"/>
        <v>-94927842.550002575</v>
      </c>
      <c r="F40" s="95"/>
      <c r="G40" s="82">
        <v>0</v>
      </c>
      <c r="H40" s="82">
        <v>94927843.000002384</v>
      </c>
      <c r="I40" s="82">
        <v>0</v>
      </c>
      <c r="J40" s="82">
        <f t="shared" si="2"/>
        <v>-94927843.000002384</v>
      </c>
      <c r="K40" s="95"/>
      <c r="L40" s="82">
        <f t="shared" si="3"/>
        <v>0.44999980926513672</v>
      </c>
      <c r="M40" s="82">
        <f t="shared" si="4"/>
        <v>9.449995994567871E-2</v>
      </c>
    </row>
    <row r="41" spans="1:13">
      <c r="A41" s="85">
        <f t="shared" si="5"/>
        <v>28</v>
      </c>
      <c r="B41" s="85">
        <v>2048</v>
      </c>
      <c r="C41" s="82">
        <v>0</v>
      </c>
      <c r="D41" s="82">
        <v>40738878.670002699</v>
      </c>
      <c r="E41" s="82">
        <f t="shared" si="1"/>
        <v>-40738878.670002699</v>
      </c>
      <c r="F41" s="95"/>
      <c r="G41" s="82">
        <v>0</v>
      </c>
      <c r="H41" s="82">
        <v>40738879.120002508</v>
      </c>
      <c r="I41" s="82">
        <v>0</v>
      </c>
      <c r="J41" s="82">
        <f t="shared" si="2"/>
        <v>-40738879.120002508</v>
      </c>
      <c r="K41" s="95"/>
      <c r="L41" s="82">
        <f t="shared" si="3"/>
        <v>0.44999980926513672</v>
      </c>
      <c r="M41" s="82">
        <f t="shared" si="4"/>
        <v>9.449995994567871E-2</v>
      </c>
    </row>
    <row r="42" spans="1:13">
      <c r="A42" s="85">
        <f t="shared" si="5"/>
        <v>29</v>
      </c>
      <c r="B42" s="85">
        <v>2049</v>
      </c>
      <c r="C42" s="82">
        <v>0</v>
      </c>
      <c r="D42" s="82">
        <v>0</v>
      </c>
      <c r="E42" s="82">
        <f t="shared" si="1"/>
        <v>0</v>
      </c>
      <c r="F42" s="95"/>
      <c r="G42" s="82">
        <v>0</v>
      </c>
      <c r="H42" s="82">
        <v>0</v>
      </c>
      <c r="I42" s="82">
        <v>0</v>
      </c>
      <c r="J42" s="82">
        <f t="shared" si="2"/>
        <v>0</v>
      </c>
      <c r="K42" s="95"/>
      <c r="L42" s="82">
        <f t="shared" si="3"/>
        <v>0</v>
      </c>
      <c r="M42" s="82">
        <f t="shared" si="4"/>
        <v>0</v>
      </c>
    </row>
    <row r="43" spans="1:13">
      <c r="A43" s="85">
        <f t="shared" si="5"/>
        <v>30</v>
      </c>
      <c r="B43" s="85">
        <v>2050</v>
      </c>
      <c r="C43" s="82">
        <v>0</v>
      </c>
      <c r="D43" s="82">
        <v>0</v>
      </c>
      <c r="E43" s="82">
        <f t="shared" si="1"/>
        <v>0</v>
      </c>
      <c r="F43" s="95"/>
      <c r="G43" s="82">
        <v>0</v>
      </c>
      <c r="H43" s="82">
        <v>0</v>
      </c>
      <c r="I43" s="82">
        <v>0</v>
      </c>
      <c r="J43" s="82">
        <f t="shared" si="2"/>
        <v>0</v>
      </c>
      <c r="K43" s="95"/>
      <c r="L43" s="82">
        <f t="shared" si="3"/>
        <v>0</v>
      </c>
      <c r="M43" s="82">
        <f t="shared" si="4"/>
        <v>0</v>
      </c>
    </row>
    <row r="44" spans="1:13">
      <c r="A44" s="85">
        <f t="shared" si="5"/>
        <v>31</v>
      </c>
      <c r="B44" s="85">
        <v>2051</v>
      </c>
      <c r="C44" s="82">
        <v>0</v>
      </c>
      <c r="D44" s="82">
        <v>0</v>
      </c>
      <c r="E44" s="82">
        <f t="shared" si="1"/>
        <v>0</v>
      </c>
      <c r="F44" s="95"/>
      <c r="G44" s="82">
        <v>0</v>
      </c>
      <c r="H44" s="82">
        <v>0</v>
      </c>
      <c r="I44" s="82">
        <v>0</v>
      </c>
      <c r="J44" s="82">
        <f t="shared" si="2"/>
        <v>0</v>
      </c>
      <c r="K44" s="95"/>
      <c r="L44" s="82">
        <f t="shared" si="3"/>
        <v>0</v>
      </c>
      <c r="M44" s="82">
        <f t="shared" si="4"/>
        <v>0</v>
      </c>
    </row>
    <row r="45" spans="1:13">
      <c r="A45" s="85">
        <f t="shared" si="5"/>
        <v>32</v>
      </c>
      <c r="B45" s="85">
        <v>2052</v>
      </c>
      <c r="C45" s="82">
        <v>0</v>
      </c>
      <c r="D45" s="82">
        <v>0</v>
      </c>
      <c r="E45" s="82">
        <f t="shared" si="1"/>
        <v>0</v>
      </c>
      <c r="F45" s="95"/>
      <c r="G45" s="82">
        <v>0</v>
      </c>
      <c r="H45" s="82">
        <v>0</v>
      </c>
      <c r="I45" s="82">
        <v>0</v>
      </c>
      <c r="J45" s="82">
        <f t="shared" si="2"/>
        <v>0</v>
      </c>
      <c r="K45" s="95"/>
      <c r="L45" s="82">
        <f t="shared" si="3"/>
        <v>0</v>
      </c>
      <c r="M45" s="82">
        <f t="shared" si="4"/>
        <v>0</v>
      </c>
    </row>
    <row r="46" spans="1:13">
      <c r="A46" s="85">
        <f t="shared" si="5"/>
        <v>33</v>
      </c>
      <c r="B46" s="85">
        <v>2053</v>
      </c>
      <c r="C46" s="82">
        <v>0</v>
      </c>
      <c r="D46" s="82">
        <v>0</v>
      </c>
      <c r="E46" s="82">
        <f t="shared" si="1"/>
        <v>0</v>
      </c>
      <c r="F46" s="95"/>
      <c r="G46" s="82">
        <v>0</v>
      </c>
      <c r="H46" s="82">
        <v>0</v>
      </c>
      <c r="I46" s="82">
        <v>0</v>
      </c>
      <c r="J46" s="82">
        <f t="shared" si="2"/>
        <v>0</v>
      </c>
      <c r="K46" s="95"/>
      <c r="L46" s="82">
        <f t="shared" si="3"/>
        <v>0</v>
      </c>
      <c r="M46" s="82">
        <f t="shared" si="4"/>
        <v>0</v>
      </c>
    </row>
    <row r="47" spans="1:13">
      <c r="A47" s="85">
        <f t="shared" si="5"/>
        <v>34</v>
      </c>
      <c r="B47" s="85">
        <v>2054</v>
      </c>
      <c r="C47" s="82">
        <v>0</v>
      </c>
      <c r="D47" s="82">
        <v>0</v>
      </c>
      <c r="E47" s="82">
        <f t="shared" si="1"/>
        <v>0</v>
      </c>
      <c r="F47" s="95"/>
      <c r="G47" s="82">
        <v>0</v>
      </c>
      <c r="H47" s="82">
        <v>0</v>
      </c>
      <c r="I47" s="82">
        <v>0</v>
      </c>
      <c r="J47" s="82">
        <f t="shared" si="2"/>
        <v>0</v>
      </c>
      <c r="K47" s="95"/>
      <c r="L47" s="82">
        <f t="shared" si="3"/>
        <v>0</v>
      </c>
      <c r="M47" s="82">
        <f t="shared" si="4"/>
        <v>0</v>
      </c>
    </row>
    <row r="48" spans="1:13">
      <c r="A48" s="85">
        <f t="shared" si="5"/>
        <v>35</v>
      </c>
      <c r="B48" s="85">
        <v>2055</v>
      </c>
      <c r="C48" s="82">
        <v>0</v>
      </c>
      <c r="D48" s="82">
        <v>0</v>
      </c>
      <c r="E48" s="82">
        <f t="shared" si="1"/>
        <v>0</v>
      </c>
      <c r="F48" s="95"/>
      <c r="G48" s="82">
        <v>0</v>
      </c>
      <c r="H48" s="82">
        <v>0</v>
      </c>
      <c r="I48" s="82">
        <v>0</v>
      </c>
      <c r="J48" s="82">
        <f t="shared" si="2"/>
        <v>0</v>
      </c>
      <c r="K48" s="95"/>
      <c r="L48" s="82">
        <f t="shared" si="3"/>
        <v>0</v>
      </c>
      <c r="M48" s="82">
        <f t="shared" si="4"/>
        <v>0</v>
      </c>
    </row>
    <row r="49" spans="1:13">
      <c r="A49" s="85">
        <f t="shared" si="5"/>
        <v>36</v>
      </c>
      <c r="B49" s="85">
        <v>2056</v>
      </c>
      <c r="C49" s="82">
        <v>0</v>
      </c>
      <c r="D49" s="82">
        <v>0</v>
      </c>
      <c r="E49" s="82">
        <f t="shared" si="1"/>
        <v>0</v>
      </c>
      <c r="F49" s="95"/>
      <c r="G49" s="82">
        <v>0</v>
      </c>
      <c r="H49" s="82">
        <v>0</v>
      </c>
      <c r="I49" s="82">
        <v>0</v>
      </c>
      <c r="J49" s="82">
        <f t="shared" si="2"/>
        <v>0</v>
      </c>
      <c r="K49" s="95"/>
      <c r="L49" s="82">
        <f t="shared" si="3"/>
        <v>0</v>
      </c>
      <c r="M49" s="82">
        <f t="shared" si="4"/>
        <v>0</v>
      </c>
    </row>
    <row r="50" spans="1:13">
      <c r="A50" s="85">
        <f t="shared" si="5"/>
        <v>37</v>
      </c>
      <c r="B50" s="85">
        <v>2057</v>
      </c>
      <c r="C50" s="82">
        <v>0</v>
      </c>
      <c r="D50" s="82">
        <v>0</v>
      </c>
      <c r="E50" s="82">
        <f t="shared" si="1"/>
        <v>0</v>
      </c>
      <c r="F50" s="95"/>
      <c r="G50" s="82">
        <v>0</v>
      </c>
      <c r="H50" s="82">
        <v>0</v>
      </c>
      <c r="I50" s="82">
        <v>0</v>
      </c>
      <c r="J50" s="82">
        <f t="shared" si="2"/>
        <v>0</v>
      </c>
      <c r="K50" s="95"/>
      <c r="L50" s="82">
        <f t="shared" si="3"/>
        <v>0</v>
      </c>
      <c r="M50" s="82">
        <f t="shared" si="4"/>
        <v>0</v>
      </c>
    </row>
    <row r="51" spans="1:13">
      <c r="A51" s="85">
        <f t="shared" si="5"/>
        <v>38</v>
      </c>
      <c r="B51" s="85">
        <v>2058</v>
      </c>
      <c r="C51" s="82">
        <v>0</v>
      </c>
      <c r="D51" s="82">
        <v>0</v>
      </c>
      <c r="E51" s="82">
        <f t="shared" si="1"/>
        <v>0</v>
      </c>
      <c r="F51" s="95"/>
      <c r="G51" s="82">
        <v>0</v>
      </c>
      <c r="H51" s="82">
        <v>0</v>
      </c>
      <c r="I51" s="82">
        <v>0</v>
      </c>
      <c r="J51" s="82">
        <f t="shared" si="2"/>
        <v>0</v>
      </c>
      <c r="K51" s="95"/>
      <c r="L51" s="82">
        <f t="shared" si="3"/>
        <v>0</v>
      </c>
      <c r="M51" s="82">
        <f t="shared" si="4"/>
        <v>0</v>
      </c>
    </row>
    <row r="52" spans="1:13">
      <c r="A52" s="85">
        <f t="shared" si="5"/>
        <v>39</v>
      </c>
      <c r="B52" s="85">
        <v>2059</v>
      </c>
      <c r="C52" s="82">
        <v>0</v>
      </c>
      <c r="D52" s="82">
        <v>0</v>
      </c>
      <c r="E52" s="82">
        <f t="shared" si="1"/>
        <v>0</v>
      </c>
      <c r="F52" s="95"/>
      <c r="G52" s="82">
        <v>0</v>
      </c>
      <c r="H52" s="82">
        <v>0</v>
      </c>
      <c r="I52" s="82">
        <v>0</v>
      </c>
      <c r="J52" s="82">
        <f t="shared" si="2"/>
        <v>0</v>
      </c>
      <c r="K52" s="95"/>
      <c r="L52" s="82">
        <f t="shared" si="3"/>
        <v>0</v>
      </c>
      <c r="M52" s="82">
        <f t="shared" si="4"/>
        <v>0</v>
      </c>
    </row>
    <row r="53" spans="1:13">
      <c r="A53" s="85">
        <f t="shared" si="5"/>
        <v>40</v>
      </c>
      <c r="B53" s="85">
        <v>2060</v>
      </c>
      <c r="C53" s="82">
        <v>0</v>
      </c>
      <c r="D53" s="82">
        <v>0</v>
      </c>
      <c r="E53" s="82">
        <f t="shared" si="1"/>
        <v>0</v>
      </c>
      <c r="F53" s="95"/>
      <c r="G53" s="82">
        <v>0</v>
      </c>
      <c r="H53" s="82">
        <v>0</v>
      </c>
      <c r="I53" s="82">
        <v>0</v>
      </c>
      <c r="J53" s="82">
        <f t="shared" si="2"/>
        <v>0</v>
      </c>
      <c r="K53" s="95"/>
      <c r="L53" s="82">
        <f t="shared" si="3"/>
        <v>0</v>
      </c>
      <c r="M53" s="82">
        <f t="shared" si="4"/>
        <v>0</v>
      </c>
    </row>
    <row r="54" spans="1:13">
      <c r="A54" s="85">
        <f t="shared" si="5"/>
        <v>41</v>
      </c>
      <c r="B54" s="85">
        <v>2061</v>
      </c>
      <c r="C54" s="82">
        <v>0</v>
      </c>
      <c r="D54" s="82">
        <v>0</v>
      </c>
      <c r="E54" s="82">
        <f t="shared" si="1"/>
        <v>0</v>
      </c>
      <c r="F54" s="95"/>
      <c r="G54" s="82">
        <v>0</v>
      </c>
      <c r="H54" s="82">
        <v>0</v>
      </c>
      <c r="I54" s="82">
        <v>0</v>
      </c>
      <c r="J54" s="82">
        <f t="shared" si="2"/>
        <v>0</v>
      </c>
      <c r="K54" s="95"/>
      <c r="L54" s="82">
        <f t="shared" si="3"/>
        <v>0</v>
      </c>
      <c r="M54" s="82">
        <f t="shared" si="4"/>
        <v>0</v>
      </c>
    </row>
  </sheetData>
  <mergeCells count="4">
    <mergeCell ref="C9:E10"/>
    <mergeCell ref="G9:J10"/>
    <mergeCell ref="L9:M10"/>
    <mergeCell ref="A7:M7"/>
  </mergeCells>
  <pageMargins left="1.2" right="0.2" top="0.5" bottom="0.25" header="0.3" footer="0.3"/>
  <pageSetup scale="61"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13E00-A687-4F09-A6F3-42D0693F0DD2}">
  <sheetPr>
    <pageSetUpPr fitToPage="1"/>
  </sheetPr>
  <dimension ref="A1:AE55"/>
  <sheetViews>
    <sheetView zoomScale="96" zoomScaleNormal="96" workbookViewId="0">
      <pane xSplit="2" ySplit="13" topLeftCell="C14" activePane="bottomRight" state="frozen"/>
      <selection pane="bottomRight" activeCell="D26" sqref="D26"/>
      <selection pane="bottomLeft" activeCell="B5" sqref="B5"/>
      <selection pane="topRight" activeCell="B5" sqref="B5"/>
    </sheetView>
  </sheetViews>
  <sheetFormatPr defaultColWidth="9.140625" defaultRowHeight="12.75"/>
  <cols>
    <col min="1" max="1" width="8" style="2" customWidth="1"/>
    <col min="2" max="2" width="11.85546875" style="2" customWidth="1"/>
    <col min="3" max="5" width="14.7109375" style="2" customWidth="1"/>
    <col min="6" max="6" width="5.5703125" style="2" customWidth="1"/>
    <col min="7" max="7" width="14.7109375" style="3" customWidth="1"/>
    <col min="8" max="10" width="14.7109375" style="2" customWidth="1"/>
    <col min="11" max="11" width="5.5703125" style="2" customWidth="1"/>
    <col min="12" max="12" width="15.42578125" style="2" customWidth="1"/>
    <col min="13" max="13" width="15.42578125" style="3" customWidth="1"/>
    <col min="14" max="26" width="15.7109375" style="3" customWidth="1"/>
    <col min="27" max="16384" width="9.140625" style="3"/>
  </cols>
  <sheetData>
    <row r="1" spans="1:31" s="1" customFormat="1" ht="15.75">
      <c r="A1" s="74"/>
      <c r="B1" s="74"/>
      <c r="C1" s="74"/>
      <c r="D1" s="74"/>
      <c r="E1" s="74"/>
      <c r="F1" s="74"/>
      <c r="G1" s="83"/>
      <c r="H1" s="74"/>
      <c r="I1" s="74"/>
      <c r="J1" s="83"/>
      <c r="K1" s="74"/>
      <c r="L1" s="74"/>
      <c r="M1" s="83"/>
      <c r="N1" s="102" t="s">
        <v>70</v>
      </c>
    </row>
    <row r="2" spans="1:31" s="1" customFormat="1" ht="15.75">
      <c r="A2" s="74"/>
      <c r="B2" s="74"/>
      <c r="C2" s="74"/>
      <c r="D2" s="74"/>
      <c r="E2" s="74"/>
      <c r="F2" s="74"/>
      <c r="G2" s="83"/>
      <c r="H2" s="74"/>
      <c r="I2" s="74"/>
      <c r="J2" s="83"/>
      <c r="K2" s="74"/>
      <c r="L2" s="74"/>
      <c r="M2" s="83"/>
      <c r="N2" s="102" t="s">
        <v>71</v>
      </c>
    </row>
    <row r="3" spans="1:31" s="1" customFormat="1" ht="15.75">
      <c r="A3" s="74"/>
      <c r="B3" s="74"/>
      <c r="C3" s="74"/>
      <c r="D3" s="74"/>
      <c r="E3" s="74"/>
      <c r="F3" s="74"/>
      <c r="G3" s="83"/>
      <c r="H3" s="74"/>
      <c r="I3" s="74"/>
      <c r="J3" s="83"/>
      <c r="K3" s="74"/>
      <c r="L3" s="74"/>
      <c r="M3" s="83"/>
      <c r="N3" s="100" t="str">
        <f>+'Pg5 Gas'!N3</f>
        <v>Docket No. 25-45-GE</v>
      </c>
    </row>
    <row r="4" spans="1:31" s="1" customFormat="1" ht="15.75">
      <c r="A4" s="74"/>
      <c r="B4" s="74"/>
      <c r="C4" s="74"/>
      <c r="D4" s="74"/>
      <c r="E4" s="74"/>
      <c r="F4" s="74"/>
      <c r="G4" s="83"/>
      <c r="H4" s="74"/>
      <c r="I4" s="74"/>
      <c r="J4" s="83"/>
      <c r="K4" s="74"/>
      <c r="L4" s="74"/>
      <c r="M4" s="83"/>
      <c r="N4" s="100" t="str">
        <f>+'Pg5 Gas'!N4</f>
        <v>Attachment PH-1-14</v>
      </c>
    </row>
    <row r="5" spans="1:31" s="1" customFormat="1" ht="15.75">
      <c r="A5" s="74"/>
      <c r="B5" s="74"/>
      <c r="C5" s="74"/>
      <c r="D5" s="74"/>
      <c r="E5" s="74"/>
      <c r="F5" s="74"/>
      <c r="G5" s="83"/>
      <c r="H5" s="74"/>
      <c r="I5" s="74"/>
      <c r="J5" s="83"/>
      <c r="K5" s="74"/>
      <c r="L5" s="74"/>
      <c r="M5" s="83"/>
      <c r="N5" s="103" t="s">
        <v>167</v>
      </c>
    </row>
    <row r="6" spans="1:31" ht="15.75">
      <c r="A6" s="85"/>
      <c r="B6" s="85"/>
      <c r="C6" s="85"/>
      <c r="D6" s="85"/>
      <c r="E6" s="85"/>
      <c r="F6" s="85"/>
      <c r="G6" s="84"/>
      <c r="H6" s="85"/>
      <c r="I6" s="85"/>
      <c r="J6" s="85"/>
      <c r="K6" s="85"/>
      <c r="L6" s="85"/>
      <c r="M6" s="84"/>
      <c r="N6" s="84"/>
    </row>
    <row r="7" spans="1:31" ht="15" customHeight="1">
      <c r="A7" s="117" t="s">
        <v>168</v>
      </c>
      <c r="B7" s="117"/>
      <c r="C7" s="117"/>
      <c r="D7" s="117"/>
      <c r="E7" s="117"/>
      <c r="F7" s="117"/>
      <c r="G7" s="117"/>
      <c r="H7" s="117"/>
      <c r="I7" s="117"/>
      <c r="J7" s="117"/>
      <c r="K7" s="117"/>
      <c r="L7" s="117"/>
      <c r="M7" s="117"/>
      <c r="N7" s="84"/>
    </row>
    <row r="8" spans="1:31" ht="16.5" customHeight="1">
      <c r="A8" s="85"/>
      <c r="B8" s="85"/>
      <c r="C8" s="83"/>
      <c r="D8" s="83"/>
      <c r="E8" s="83"/>
      <c r="F8" s="83"/>
      <c r="G8" s="83"/>
      <c r="H8" s="83"/>
      <c r="I8" s="83"/>
      <c r="J8" s="83"/>
      <c r="K8" s="85"/>
      <c r="L8" s="84"/>
      <c r="M8" s="84"/>
      <c r="N8" s="84"/>
    </row>
    <row r="9" spans="1:31" ht="12.75" customHeight="1">
      <c r="A9" s="85"/>
      <c r="B9" s="85"/>
      <c r="C9" s="116" t="s">
        <v>144</v>
      </c>
      <c r="D9" s="116"/>
      <c r="E9" s="116"/>
      <c r="F9" s="84"/>
      <c r="G9" s="116" t="s">
        <v>145</v>
      </c>
      <c r="H9" s="116"/>
      <c r="I9" s="116"/>
      <c r="J9" s="116"/>
      <c r="K9" s="84"/>
      <c r="L9" s="116" t="s">
        <v>169</v>
      </c>
      <c r="M9" s="116"/>
      <c r="N9" s="84"/>
    </row>
    <row r="10" spans="1:31" ht="12.75" customHeight="1">
      <c r="A10" s="85"/>
      <c r="B10" s="85"/>
      <c r="C10" s="116"/>
      <c r="D10" s="116"/>
      <c r="E10" s="116"/>
      <c r="F10" s="84"/>
      <c r="G10" s="116"/>
      <c r="H10" s="116"/>
      <c r="I10" s="116"/>
      <c r="J10" s="116"/>
      <c r="K10" s="84"/>
      <c r="L10" s="116"/>
      <c r="M10" s="116"/>
      <c r="N10" s="84"/>
    </row>
    <row r="11" spans="1:31" ht="12.75" customHeight="1">
      <c r="A11" s="85"/>
      <c r="B11" s="85"/>
      <c r="C11" s="86" t="s">
        <v>10</v>
      </c>
      <c r="D11" s="86" t="s">
        <v>11</v>
      </c>
      <c r="E11" s="86" t="s">
        <v>12</v>
      </c>
      <c r="F11" s="84"/>
      <c r="G11" s="86" t="s">
        <v>13</v>
      </c>
      <c r="H11" s="86" t="s">
        <v>147</v>
      </c>
      <c r="I11" s="86" t="s">
        <v>148</v>
      </c>
      <c r="J11" s="86" t="s">
        <v>149</v>
      </c>
      <c r="K11" s="84"/>
      <c r="L11" s="86" t="s">
        <v>150</v>
      </c>
      <c r="M11" s="86" t="s">
        <v>151</v>
      </c>
      <c r="N11" s="84"/>
    </row>
    <row r="12" spans="1:31" ht="63">
      <c r="A12" s="87" t="s">
        <v>8</v>
      </c>
      <c r="B12" s="87" t="s">
        <v>152</v>
      </c>
      <c r="C12" s="87" t="s">
        <v>153</v>
      </c>
      <c r="D12" s="87" t="s">
        <v>154</v>
      </c>
      <c r="E12" s="87" t="s">
        <v>155</v>
      </c>
      <c r="F12" s="88"/>
      <c r="G12" s="87" t="s">
        <v>153</v>
      </c>
      <c r="H12" s="87" t="s">
        <v>154</v>
      </c>
      <c r="I12" s="87" t="s">
        <v>156</v>
      </c>
      <c r="J12" s="87" t="s">
        <v>155</v>
      </c>
      <c r="K12" s="88"/>
      <c r="L12" s="87" t="s">
        <v>157</v>
      </c>
      <c r="M12" s="87" t="s">
        <v>166</v>
      </c>
      <c r="N12" s="88"/>
      <c r="O12" s="4"/>
      <c r="P12" s="4"/>
      <c r="Q12" s="4"/>
      <c r="R12" s="4"/>
      <c r="S12" s="4"/>
      <c r="T12" s="4"/>
      <c r="U12" s="4"/>
      <c r="V12" s="4"/>
      <c r="W12" s="4"/>
      <c r="X12" s="4"/>
      <c r="Y12" s="4"/>
      <c r="Z12" s="4"/>
      <c r="AA12" s="4"/>
      <c r="AB12" s="4"/>
      <c r="AC12" s="4"/>
      <c r="AD12" s="4"/>
      <c r="AE12" s="4"/>
    </row>
    <row r="13" spans="1:31" s="5" customFormat="1" ht="15.75">
      <c r="A13" s="85"/>
      <c r="B13" s="85"/>
      <c r="C13" s="89"/>
      <c r="D13" s="90"/>
      <c r="E13" s="90" t="s">
        <v>159</v>
      </c>
      <c r="F13" s="84"/>
      <c r="G13" s="90"/>
      <c r="H13" s="90"/>
      <c r="I13" s="90"/>
      <c r="J13" s="90" t="s">
        <v>160</v>
      </c>
      <c r="K13" s="84"/>
      <c r="L13" s="90" t="s">
        <v>161</v>
      </c>
      <c r="M13" s="90" t="s">
        <v>162</v>
      </c>
      <c r="N13" s="84"/>
    </row>
    <row r="14" spans="1:31" ht="15.75">
      <c r="A14" s="85">
        <f t="shared" ref="A14:A30" si="0">+A13+1</f>
        <v>1</v>
      </c>
      <c r="B14" s="91">
        <v>44706</v>
      </c>
      <c r="C14" s="92">
        <v>964443590.38</v>
      </c>
      <c r="D14" s="92">
        <v>964443590.38</v>
      </c>
      <c r="E14" s="93">
        <f>+C14-D14</f>
        <v>0</v>
      </c>
      <c r="F14" s="94"/>
      <c r="G14" s="93">
        <v>333605232.61000001</v>
      </c>
      <c r="H14" s="92">
        <v>964443585.87</v>
      </c>
      <c r="I14" s="82">
        <v>0</v>
      </c>
      <c r="J14" s="82">
        <f>+G14-H14+I14</f>
        <v>-630838353.25999999</v>
      </c>
      <c r="K14" s="95"/>
      <c r="L14" s="82">
        <f>+E14-J14</f>
        <v>630838353.25999999</v>
      </c>
      <c r="M14" s="82">
        <f>+L14*0.21</f>
        <v>132476054.1846</v>
      </c>
      <c r="N14" s="84"/>
    </row>
    <row r="15" spans="1:31" ht="15.75">
      <c r="A15" s="85">
        <f t="shared" si="0"/>
        <v>2</v>
      </c>
      <c r="B15" s="85">
        <v>2022</v>
      </c>
      <c r="C15" s="82">
        <v>915241047.27999997</v>
      </c>
      <c r="D15" s="82">
        <v>938257385.13</v>
      </c>
      <c r="E15" s="82">
        <f>+C15-D15</f>
        <v>-23016337.850000024</v>
      </c>
      <c r="F15" s="95"/>
      <c r="G15" s="82">
        <v>300823342.60999995</v>
      </c>
      <c r="H15" s="82">
        <v>938257380.62</v>
      </c>
      <c r="I15" s="82">
        <v>0</v>
      </c>
      <c r="J15" s="82">
        <f>+G15-H15+I15</f>
        <v>-637434038.00999999</v>
      </c>
      <c r="K15" s="95"/>
      <c r="L15" s="82">
        <f>+E15-J15</f>
        <v>614417700.15999997</v>
      </c>
      <c r="M15" s="82">
        <f>+L15*0.21</f>
        <v>129027717.03359999</v>
      </c>
      <c r="N15" s="84"/>
    </row>
    <row r="16" spans="1:31" ht="15.75">
      <c r="A16" s="85">
        <f t="shared" si="0"/>
        <v>3</v>
      </c>
      <c r="B16" s="85">
        <v>2023</v>
      </c>
      <c r="C16" s="82">
        <v>823690406.47000003</v>
      </c>
      <c r="D16" s="82">
        <v>906833938.82999992</v>
      </c>
      <c r="E16" s="82">
        <f t="shared" ref="E16:E54" si="1">+C16-D16</f>
        <v>-83143532.359999895</v>
      </c>
      <c r="F16" s="95"/>
      <c r="G16" s="82">
        <v>266492185.27999997</v>
      </c>
      <c r="H16" s="82">
        <v>906833934.31999993</v>
      </c>
      <c r="I16" s="82">
        <v>0</v>
      </c>
      <c r="J16" s="82">
        <f t="shared" ref="J16:J54" si="2">+G16-H16+I16</f>
        <v>-640341749.03999996</v>
      </c>
      <c r="K16" s="95"/>
      <c r="L16" s="82">
        <f t="shared" ref="L16:L54" si="3">+E16-J16</f>
        <v>557198216.68000007</v>
      </c>
      <c r="M16" s="82">
        <f t="shared" ref="M16:M54" si="4">+L16*0.21</f>
        <v>117011625.5028</v>
      </c>
      <c r="N16" s="84"/>
    </row>
    <row r="17" spans="1:14" ht="15.75">
      <c r="A17" s="85">
        <f t="shared" si="0"/>
        <v>4</v>
      </c>
      <c r="B17" s="85">
        <v>2024</v>
      </c>
      <c r="C17" s="82">
        <v>741323772.02999997</v>
      </c>
      <c r="D17" s="82">
        <v>875410492.52999997</v>
      </c>
      <c r="E17" s="82">
        <f t="shared" si="1"/>
        <v>-134086720.5</v>
      </c>
      <c r="F17" s="95"/>
      <c r="G17" s="82">
        <v>230686203.68000001</v>
      </c>
      <c r="H17" s="82">
        <v>875410488.01999998</v>
      </c>
      <c r="I17" s="82">
        <v>0</v>
      </c>
      <c r="J17" s="82">
        <f t="shared" si="2"/>
        <v>-644724284.33999991</v>
      </c>
      <c r="K17" s="95"/>
      <c r="L17" s="82">
        <f t="shared" si="3"/>
        <v>510637563.83999991</v>
      </c>
      <c r="M17" s="82">
        <f t="shared" si="4"/>
        <v>107233888.40639998</v>
      </c>
      <c r="N17" s="84"/>
    </row>
    <row r="18" spans="1:14" ht="15.75">
      <c r="A18" s="85">
        <f t="shared" si="0"/>
        <v>5</v>
      </c>
      <c r="B18" s="85">
        <v>2025</v>
      </c>
      <c r="C18" s="82">
        <v>667214541.91999996</v>
      </c>
      <c r="D18" s="82">
        <v>843987046.23000002</v>
      </c>
      <c r="E18" s="82">
        <f t="shared" si="1"/>
        <v>-176772504.31000006</v>
      </c>
      <c r="F18" s="95"/>
      <c r="G18" s="82">
        <v>196916865.9799999</v>
      </c>
      <c r="H18" s="82">
        <v>843987041.72000003</v>
      </c>
      <c r="I18" s="82">
        <v>0</v>
      </c>
      <c r="J18" s="82">
        <f t="shared" si="2"/>
        <v>-647070175.74000013</v>
      </c>
      <c r="K18" s="95"/>
      <c r="L18" s="82">
        <f t="shared" si="3"/>
        <v>470297671.43000007</v>
      </c>
      <c r="M18" s="82">
        <f t="shared" si="4"/>
        <v>98762511.000300005</v>
      </c>
      <c r="N18" s="84"/>
    </row>
    <row r="19" spans="1:14" ht="15.75">
      <c r="A19" s="85">
        <f t="shared" si="0"/>
        <v>6</v>
      </c>
      <c r="B19" s="85">
        <v>2026</v>
      </c>
      <c r="C19" s="82">
        <v>600535662.08999991</v>
      </c>
      <c r="D19" s="82">
        <v>812563599.92999995</v>
      </c>
      <c r="E19" s="82">
        <f t="shared" si="1"/>
        <v>-212027937.84000003</v>
      </c>
      <c r="F19" s="95"/>
      <c r="G19" s="82">
        <v>164694498.14999998</v>
      </c>
      <c r="H19" s="82">
        <v>812563595.41999996</v>
      </c>
      <c r="I19" s="82">
        <v>0</v>
      </c>
      <c r="J19" s="82">
        <f t="shared" si="2"/>
        <v>-647869097.26999998</v>
      </c>
      <c r="K19" s="95"/>
      <c r="L19" s="82">
        <f t="shared" si="3"/>
        <v>435841159.42999995</v>
      </c>
      <c r="M19" s="82">
        <f t="shared" si="4"/>
        <v>91526643.480299979</v>
      </c>
      <c r="N19" s="84"/>
    </row>
    <row r="20" spans="1:14" ht="15.75">
      <c r="A20" s="85">
        <f t="shared" si="0"/>
        <v>7</v>
      </c>
      <c r="B20" s="85">
        <v>2027</v>
      </c>
      <c r="C20" s="82">
        <v>540468632.05999994</v>
      </c>
      <c r="D20" s="82">
        <v>781140153.62999988</v>
      </c>
      <c r="E20" s="82">
        <f t="shared" si="1"/>
        <v>-240671521.56999993</v>
      </c>
      <c r="F20" s="95"/>
      <c r="G20" s="82">
        <v>133328035.83999991</v>
      </c>
      <c r="H20" s="82">
        <v>781140149.11999989</v>
      </c>
      <c r="I20" s="82">
        <v>0</v>
      </c>
      <c r="J20" s="82">
        <f t="shared" si="2"/>
        <v>-647812113.27999997</v>
      </c>
      <c r="K20" s="95"/>
      <c r="L20" s="82">
        <f t="shared" si="3"/>
        <v>407140591.71000004</v>
      </c>
      <c r="M20" s="82">
        <f t="shared" si="4"/>
        <v>85499524.259100005</v>
      </c>
      <c r="N20" s="84"/>
    </row>
    <row r="21" spans="1:14" ht="15.75">
      <c r="A21" s="85">
        <f t="shared" si="0"/>
        <v>8</v>
      </c>
      <c r="B21" s="85">
        <v>2028</v>
      </c>
      <c r="C21" s="82">
        <v>483511525.03999996</v>
      </c>
      <c r="D21" s="82">
        <v>749716707.32999992</v>
      </c>
      <c r="E21" s="82">
        <f t="shared" si="1"/>
        <v>-266205182.28999996</v>
      </c>
      <c r="F21" s="95"/>
      <c r="G21" s="82">
        <v>106473895.24000001</v>
      </c>
      <c r="H21" s="82">
        <v>749716702.81999993</v>
      </c>
      <c r="I21" s="82">
        <v>0</v>
      </c>
      <c r="J21" s="82">
        <f t="shared" si="2"/>
        <v>-643242807.57999992</v>
      </c>
      <c r="K21" s="95"/>
      <c r="L21" s="82">
        <f t="shared" si="3"/>
        <v>377037625.28999996</v>
      </c>
      <c r="M21" s="82">
        <f t="shared" si="4"/>
        <v>79177901.310899988</v>
      </c>
      <c r="N21" s="84"/>
    </row>
    <row r="22" spans="1:14" ht="15.75">
      <c r="A22" s="85">
        <f t="shared" si="0"/>
        <v>9</v>
      </c>
      <c r="B22" s="85">
        <v>2029</v>
      </c>
      <c r="C22" s="82">
        <v>426582813.18999994</v>
      </c>
      <c r="D22" s="82">
        <v>718293261.02999997</v>
      </c>
      <c r="E22" s="82">
        <f t="shared" si="1"/>
        <v>-291710447.84000003</v>
      </c>
      <c r="F22" s="95"/>
      <c r="G22" s="82">
        <v>84107541.799999952</v>
      </c>
      <c r="H22" s="82">
        <v>718293256.51999998</v>
      </c>
      <c r="I22" s="82">
        <v>0</v>
      </c>
      <c r="J22" s="82">
        <f t="shared" si="2"/>
        <v>-634185714.72000003</v>
      </c>
      <c r="K22" s="95"/>
      <c r="L22" s="82">
        <f t="shared" si="3"/>
        <v>342475266.88</v>
      </c>
      <c r="M22" s="82">
        <f t="shared" si="4"/>
        <v>71919806.044799998</v>
      </c>
      <c r="N22" s="84"/>
    </row>
    <row r="23" spans="1:14" ht="15.75">
      <c r="A23" s="85">
        <f t="shared" si="0"/>
        <v>10</v>
      </c>
      <c r="B23" s="85">
        <v>2030</v>
      </c>
      <c r="C23" s="82">
        <v>369682490.12999988</v>
      </c>
      <c r="D23" s="82">
        <v>686869814.7299999</v>
      </c>
      <c r="E23" s="82">
        <f t="shared" si="1"/>
        <v>-317187324.60000002</v>
      </c>
      <c r="F23" s="95"/>
      <c r="G23" s="82">
        <v>64274257.700000048</v>
      </c>
      <c r="H23" s="82">
        <v>686869810.21999991</v>
      </c>
      <c r="I23" s="82">
        <v>0</v>
      </c>
      <c r="J23" s="82">
        <f t="shared" si="2"/>
        <v>-622595552.51999986</v>
      </c>
      <c r="K23" s="95"/>
      <c r="L23" s="82">
        <f t="shared" si="3"/>
        <v>305408227.91999984</v>
      </c>
      <c r="M23" s="82">
        <f t="shared" si="4"/>
        <v>64135727.863199964</v>
      </c>
      <c r="N23" s="84"/>
    </row>
    <row r="24" spans="1:14" ht="15.75">
      <c r="A24" s="85">
        <f t="shared" si="0"/>
        <v>11</v>
      </c>
      <c r="B24" s="85">
        <v>2031</v>
      </c>
      <c r="C24" s="82">
        <v>312782167.06999993</v>
      </c>
      <c r="D24" s="82">
        <v>655446368.42999983</v>
      </c>
      <c r="E24" s="82">
        <f t="shared" si="1"/>
        <v>-342664201.3599999</v>
      </c>
      <c r="F24" s="95"/>
      <c r="G24" s="82">
        <v>48383861.689999938</v>
      </c>
      <c r="H24" s="82">
        <v>655446363.91999984</v>
      </c>
      <c r="I24" s="82">
        <v>0</v>
      </c>
      <c r="J24" s="82">
        <f t="shared" si="2"/>
        <v>-607062502.2299999</v>
      </c>
      <c r="K24" s="95"/>
      <c r="L24" s="82">
        <f t="shared" si="3"/>
        <v>264398300.87</v>
      </c>
      <c r="M24" s="82">
        <f t="shared" si="4"/>
        <v>55523643.182700001</v>
      </c>
      <c r="N24" s="84"/>
    </row>
    <row r="25" spans="1:14" ht="15.75">
      <c r="A25" s="85">
        <f t="shared" si="0"/>
        <v>12</v>
      </c>
      <c r="B25" s="85">
        <v>2032</v>
      </c>
      <c r="C25" s="82">
        <v>255881844.00999987</v>
      </c>
      <c r="D25" s="82">
        <v>624022922.12999988</v>
      </c>
      <c r="E25" s="82">
        <f t="shared" si="1"/>
        <v>-368141078.12</v>
      </c>
      <c r="F25" s="95"/>
      <c r="G25" s="82">
        <v>34917109.769999981</v>
      </c>
      <c r="H25" s="82">
        <v>624022917.61999989</v>
      </c>
      <c r="I25" s="82">
        <v>0</v>
      </c>
      <c r="J25" s="82">
        <f t="shared" si="2"/>
        <v>-589105807.8499999</v>
      </c>
      <c r="K25" s="95"/>
      <c r="L25" s="82">
        <f t="shared" si="3"/>
        <v>220964729.7299999</v>
      </c>
      <c r="M25" s="82">
        <f t="shared" si="4"/>
        <v>46402593.243299976</v>
      </c>
      <c r="N25" s="84"/>
    </row>
    <row r="26" spans="1:14" ht="15.75">
      <c r="A26" s="85">
        <f t="shared" si="0"/>
        <v>13</v>
      </c>
      <c r="B26" s="85">
        <v>2033</v>
      </c>
      <c r="C26" s="82">
        <v>198981520.94999993</v>
      </c>
      <c r="D26" s="82">
        <v>592599475.82999992</v>
      </c>
      <c r="E26" s="82">
        <f t="shared" si="1"/>
        <v>-393617954.88</v>
      </c>
      <c r="F26" s="95"/>
      <c r="G26" s="82">
        <v>22794278.889999986</v>
      </c>
      <c r="H26" s="82">
        <v>592599471.31999993</v>
      </c>
      <c r="I26" s="82">
        <v>0</v>
      </c>
      <c r="J26" s="82">
        <f t="shared" si="2"/>
        <v>-569805192.42999995</v>
      </c>
      <c r="K26" s="95"/>
      <c r="L26" s="82">
        <f t="shared" si="3"/>
        <v>176187237.54999995</v>
      </c>
      <c r="M26" s="82">
        <f t="shared" si="4"/>
        <v>36999319.885499991</v>
      </c>
      <c r="N26" s="84"/>
    </row>
    <row r="27" spans="1:14" ht="15.75">
      <c r="A27" s="85">
        <f t="shared" si="0"/>
        <v>14</v>
      </c>
      <c r="B27" s="85">
        <v>2034</v>
      </c>
      <c r="C27" s="82">
        <v>142081197.88999987</v>
      </c>
      <c r="D27" s="82">
        <v>561176029.52999997</v>
      </c>
      <c r="E27" s="82">
        <f t="shared" si="1"/>
        <v>-419094831.6400001</v>
      </c>
      <c r="F27" s="95"/>
      <c r="G27" s="82">
        <v>12707597.979999959</v>
      </c>
      <c r="H27" s="82">
        <v>561176025.01999998</v>
      </c>
      <c r="I27" s="82">
        <v>0</v>
      </c>
      <c r="J27" s="82">
        <f t="shared" si="2"/>
        <v>-548468427.03999996</v>
      </c>
      <c r="K27" s="95"/>
      <c r="L27" s="82">
        <f t="shared" si="3"/>
        <v>129373595.39999986</v>
      </c>
      <c r="M27" s="82">
        <f t="shared" si="4"/>
        <v>27168455.033999968</v>
      </c>
      <c r="N27" s="84"/>
    </row>
    <row r="28" spans="1:14" ht="15.75">
      <c r="A28" s="85">
        <f t="shared" si="0"/>
        <v>15</v>
      </c>
      <c r="B28" s="85">
        <v>2035</v>
      </c>
      <c r="C28" s="82">
        <v>85180874.829999924</v>
      </c>
      <c r="D28" s="82">
        <v>529752583.23000002</v>
      </c>
      <c r="E28" s="82">
        <f t="shared" si="1"/>
        <v>-444571708.4000001</v>
      </c>
      <c r="F28" s="95"/>
      <c r="G28" s="82">
        <v>5893466.4200000167</v>
      </c>
      <c r="H28" s="82">
        <v>529752578.72000003</v>
      </c>
      <c r="I28" s="82">
        <v>0</v>
      </c>
      <c r="J28" s="82">
        <f t="shared" si="2"/>
        <v>-523859112.30000001</v>
      </c>
      <c r="K28" s="95"/>
      <c r="L28" s="82">
        <f t="shared" si="3"/>
        <v>79287403.899999917</v>
      </c>
      <c r="M28" s="82">
        <f t="shared" si="4"/>
        <v>16650354.818999982</v>
      </c>
      <c r="N28" s="84"/>
    </row>
    <row r="29" spans="1:14" ht="15.75">
      <c r="A29" s="85">
        <f t="shared" si="0"/>
        <v>16</v>
      </c>
      <c r="B29" s="85">
        <v>2036</v>
      </c>
      <c r="C29" s="82">
        <v>28736742.769999862</v>
      </c>
      <c r="D29" s="82">
        <v>498329131.93000007</v>
      </c>
      <c r="E29" s="82">
        <f t="shared" si="1"/>
        <v>-469592389.16000021</v>
      </c>
      <c r="F29" s="95"/>
      <c r="G29" s="82">
        <v>1166502.5699999928</v>
      </c>
      <c r="H29" s="82">
        <v>498329132.42000008</v>
      </c>
      <c r="I29" s="82">
        <v>0</v>
      </c>
      <c r="J29" s="82">
        <f t="shared" si="2"/>
        <v>-497162629.85000008</v>
      </c>
      <c r="K29" s="95"/>
      <c r="L29" s="82">
        <f t="shared" si="3"/>
        <v>27570240.689999878</v>
      </c>
      <c r="M29" s="82">
        <f t="shared" si="4"/>
        <v>5789750.544899974</v>
      </c>
      <c r="N29" s="84"/>
    </row>
    <row r="30" spans="1:14" ht="15.75">
      <c r="A30" s="85">
        <f t="shared" si="0"/>
        <v>17</v>
      </c>
      <c r="B30" s="85">
        <v>2037</v>
      </c>
      <c r="C30" s="82">
        <v>0</v>
      </c>
      <c r="D30" s="82">
        <v>466905685.63000011</v>
      </c>
      <c r="E30" s="82">
        <f t="shared" si="1"/>
        <v>-466905685.63000011</v>
      </c>
      <c r="F30" s="95"/>
      <c r="G30" s="82">
        <v>0</v>
      </c>
      <c r="H30" s="82">
        <v>466905686.12000012</v>
      </c>
      <c r="I30" s="82">
        <v>0</v>
      </c>
      <c r="J30" s="82">
        <f t="shared" si="2"/>
        <v>-466905686.12000012</v>
      </c>
      <c r="K30" s="95"/>
      <c r="L30" s="82">
        <f t="shared" si="3"/>
        <v>0.49000000953674316</v>
      </c>
      <c r="M30" s="82">
        <f t="shared" si="4"/>
        <v>0.10290000200271605</v>
      </c>
      <c r="N30" s="84"/>
    </row>
    <row r="31" spans="1:14" ht="15.75">
      <c r="A31" s="85">
        <f t="shared" ref="A31:A54" si="5">+A30+1</f>
        <v>18</v>
      </c>
      <c r="B31" s="85">
        <v>2038</v>
      </c>
      <c r="C31" s="82">
        <v>0</v>
      </c>
      <c r="D31" s="82">
        <v>435482239.33000016</v>
      </c>
      <c r="E31" s="82">
        <f t="shared" si="1"/>
        <v>-435482239.33000016</v>
      </c>
      <c r="F31" s="95"/>
      <c r="G31" s="82">
        <v>0</v>
      </c>
      <c r="H31" s="82">
        <v>435482239.82000017</v>
      </c>
      <c r="I31" s="82">
        <v>0</v>
      </c>
      <c r="J31" s="82">
        <f t="shared" si="2"/>
        <v>-435482239.82000017</v>
      </c>
      <c r="K31" s="95"/>
      <c r="L31" s="82">
        <f t="shared" si="3"/>
        <v>0.49000000953674316</v>
      </c>
      <c r="M31" s="82">
        <f t="shared" si="4"/>
        <v>0.10290000200271605</v>
      </c>
      <c r="N31" s="84"/>
    </row>
    <row r="32" spans="1:14" ht="15.75">
      <c r="A32" s="85">
        <f t="shared" si="5"/>
        <v>19</v>
      </c>
      <c r="B32" s="85">
        <v>2039</v>
      </c>
      <c r="C32" s="82">
        <v>0</v>
      </c>
      <c r="D32" s="82">
        <v>404058793.03000021</v>
      </c>
      <c r="E32" s="82">
        <f t="shared" si="1"/>
        <v>-404058793.03000021</v>
      </c>
      <c r="F32" s="95"/>
      <c r="G32" s="82">
        <v>0</v>
      </c>
      <c r="H32" s="82">
        <v>404058793.52000022</v>
      </c>
      <c r="I32" s="82">
        <v>0</v>
      </c>
      <c r="J32" s="82">
        <f t="shared" si="2"/>
        <v>-404058793.52000022</v>
      </c>
      <c r="K32" s="95"/>
      <c r="L32" s="82">
        <f t="shared" si="3"/>
        <v>0.49000000953674316</v>
      </c>
      <c r="M32" s="82">
        <f t="shared" si="4"/>
        <v>0.10290000200271605</v>
      </c>
      <c r="N32" s="84"/>
    </row>
    <row r="33" spans="1:14" ht="15.75">
      <c r="A33" s="85">
        <f t="shared" si="5"/>
        <v>20</v>
      </c>
      <c r="B33" s="85">
        <v>2040</v>
      </c>
      <c r="C33" s="82">
        <v>0</v>
      </c>
      <c r="D33" s="82">
        <v>372635346.73000026</v>
      </c>
      <c r="E33" s="82">
        <f t="shared" si="1"/>
        <v>-372635346.73000026</v>
      </c>
      <c r="F33" s="95"/>
      <c r="G33" s="82">
        <v>0</v>
      </c>
      <c r="H33" s="82">
        <v>372635347.22000027</v>
      </c>
      <c r="I33" s="82">
        <v>0</v>
      </c>
      <c r="J33" s="82">
        <f t="shared" si="2"/>
        <v>-372635347.22000027</v>
      </c>
      <c r="K33" s="95"/>
      <c r="L33" s="82">
        <f t="shared" si="3"/>
        <v>0.49000000953674316</v>
      </c>
      <c r="M33" s="82">
        <f t="shared" si="4"/>
        <v>0.10290000200271605</v>
      </c>
      <c r="N33" s="84"/>
    </row>
    <row r="34" spans="1:14" ht="15.75">
      <c r="A34" s="85">
        <f t="shared" si="5"/>
        <v>21</v>
      </c>
      <c r="B34" s="85">
        <v>2041</v>
      </c>
      <c r="C34" s="82">
        <v>0</v>
      </c>
      <c r="D34" s="82">
        <v>341211900.43000031</v>
      </c>
      <c r="E34" s="82">
        <f t="shared" si="1"/>
        <v>-341211900.43000031</v>
      </c>
      <c r="F34" s="95"/>
      <c r="G34" s="82">
        <v>0</v>
      </c>
      <c r="H34" s="82">
        <v>341211900.92000031</v>
      </c>
      <c r="I34" s="82">
        <v>0</v>
      </c>
      <c r="J34" s="82">
        <f t="shared" si="2"/>
        <v>-341211900.92000031</v>
      </c>
      <c r="K34" s="95"/>
      <c r="L34" s="82">
        <f t="shared" si="3"/>
        <v>0.49000000953674316</v>
      </c>
      <c r="M34" s="82">
        <f t="shared" si="4"/>
        <v>0.10290000200271605</v>
      </c>
      <c r="N34" s="84"/>
    </row>
    <row r="35" spans="1:14" ht="15.75">
      <c r="A35" s="85">
        <f t="shared" si="5"/>
        <v>22</v>
      </c>
      <c r="B35" s="85">
        <v>2042</v>
      </c>
      <c r="C35" s="82">
        <v>0</v>
      </c>
      <c r="D35" s="82">
        <v>309788454.13000035</v>
      </c>
      <c r="E35" s="82">
        <f t="shared" si="1"/>
        <v>-309788454.13000035</v>
      </c>
      <c r="F35" s="95"/>
      <c r="G35" s="82">
        <v>0</v>
      </c>
      <c r="H35" s="82">
        <v>309788454.62000036</v>
      </c>
      <c r="I35" s="82">
        <v>0</v>
      </c>
      <c r="J35" s="82">
        <f t="shared" si="2"/>
        <v>-309788454.62000036</v>
      </c>
      <c r="K35" s="95"/>
      <c r="L35" s="82">
        <f t="shared" si="3"/>
        <v>0.49000000953674316</v>
      </c>
      <c r="M35" s="82">
        <f t="shared" si="4"/>
        <v>0.10290000200271605</v>
      </c>
      <c r="N35" s="84"/>
    </row>
    <row r="36" spans="1:14" ht="15.75">
      <c r="A36" s="85">
        <f t="shared" si="5"/>
        <v>23</v>
      </c>
      <c r="B36" s="85">
        <v>2043</v>
      </c>
      <c r="C36" s="82">
        <v>0</v>
      </c>
      <c r="D36" s="82">
        <v>278365007.8300004</v>
      </c>
      <c r="E36" s="82">
        <f t="shared" si="1"/>
        <v>-278365007.8300004</v>
      </c>
      <c r="F36" s="95"/>
      <c r="G36" s="82">
        <v>0</v>
      </c>
      <c r="H36" s="82">
        <v>278365008.32000041</v>
      </c>
      <c r="I36" s="82">
        <v>0</v>
      </c>
      <c r="J36" s="82">
        <f t="shared" si="2"/>
        <v>-278365008.32000041</v>
      </c>
      <c r="K36" s="95"/>
      <c r="L36" s="82">
        <f t="shared" si="3"/>
        <v>0.49000000953674316</v>
      </c>
      <c r="M36" s="82">
        <f t="shared" si="4"/>
        <v>0.10290000200271605</v>
      </c>
      <c r="N36" s="84"/>
    </row>
    <row r="37" spans="1:14" ht="15.75">
      <c r="A37" s="85">
        <f t="shared" si="5"/>
        <v>24</v>
      </c>
      <c r="B37" s="85">
        <v>2044</v>
      </c>
      <c r="C37" s="82">
        <v>0</v>
      </c>
      <c r="D37" s="82">
        <v>246941561.53000045</v>
      </c>
      <c r="E37" s="82">
        <f t="shared" si="1"/>
        <v>-246941561.53000045</v>
      </c>
      <c r="F37" s="95"/>
      <c r="G37" s="82">
        <v>0</v>
      </c>
      <c r="H37" s="82">
        <v>246941562.02000046</v>
      </c>
      <c r="I37" s="82">
        <v>0</v>
      </c>
      <c r="J37" s="82">
        <f t="shared" si="2"/>
        <v>-246941562.02000046</v>
      </c>
      <c r="K37" s="95"/>
      <c r="L37" s="82">
        <f t="shared" si="3"/>
        <v>0.49000000953674316</v>
      </c>
      <c r="M37" s="82">
        <f t="shared" si="4"/>
        <v>0.10290000200271605</v>
      </c>
      <c r="N37" s="84"/>
    </row>
    <row r="38" spans="1:14" ht="15.75">
      <c r="A38" s="85">
        <f t="shared" si="5"/>
        <v>25</v>
      </c>
      <c r="B38" s="85">
        <v>2045</v>
      </c>
      <c r="C38" s="82">
        <v>0</v>
      </c>
      <c r="D38" s="82">
        <v>215518115.2300005</v>
      </c>
      <c r="E38" s="82">
        <f t="shared" si="1"/>
        <v>-215518115.2300005</v>
      </c>
      <c r="F38" s="95"/>
      <c r="G38" s="82">
        <v>0</v>
      </c>
      <c r="H38" s="82">
        <v>215518115.72000051</v>
      </c>
      <c r="I38" s="82">
        <v>0</v>
      </c>
      <c r="J38" s="82">
        <f t="shared" si="2"/>
        <v>-215518115.72000051</v>
      </c>
      <c r="K38" s="95"/>
      <c r="L38" s="82">
        <f t="shared" si="3"/>
        <v>0.49000000953674316</v>
      </c>
      <c r="M38" s="82">
        <f t="shared" si="4"/>
        <v>0.10290000200271605</v>
      </c>
      <c r="N38" s="84"/>
    </row>
    <row r="39" spans="1:14" ht="15.75">
      <c r="A39" s="85">
        <f t="shared" si="5"/>
        <v>26</v>
      </c>
      <c r="B39" s="85">
        <v>2046</v>
      </c>
      <c r="C39" s="82">
        <v>0</v>
      </c>
      <c r="D39" s="82">
        <v>184094668.93000054</v>
      </c>
      <c r="E39" s="82">
        <f t="shared" si="1"/>
        <v>-184094668.93000054</v>
      </c>
      <c r="F39" s="95"/>
      <c r="G39" s="82">
        <v>0</v>
      </c>
      <c r="H39" s="82">
        <v>184094669.42000055</v>
      </c>
      <c r="I39" s="82">
        <v>0</v>
      </c>
      <c r="J39" s="82">
        <f t="shared" si="2"/>
        <v>-184094669.42000055</v>
      </c>
      <c r="K39" s="95"/>
      <c r="L39" s="82">
        <f t="shared" si="3"/>
        <v>0.49000000953674316</v>
      </c>
      <c r="M39" s="82">
        <f t="shared" si="4"/>
        <v>0.10290000200271605</v>
      </c>
      <c r="N39" s="84"/>
    </row>
    <row r="40" spans="1:14" ht="15.75">
      <c r="A40" s="85">
        <f t="shared" si="5"/>
        <v>27</v>
      </c>
      <c r="B40" s="85">
        <v>2047</v>
      </c>
      <c r="C40" s="82">
        <v>0</v>
      </c>
      <c r="D40" s="82">
        <v>152671222.63000059</v>
      </c>
      <c r="E40" s="82">
        <f t="shared" si="1"/>
        <v>-152671222.63000059</v>
      </c>
      <c r="F40" s="95"/>
      <c r="G40" s="82">
        <v>0</v>
      </c>
      <c r="H40" s="82">
        <v>152671223.1200006</v>
      </c>
      <c r="I40" s="82">
        <v>0</v>
      </c>
      <c r="J40" s="82">
        <f t="shared" si="2"/>
        <v>-152671223.1200006</v>
      </c>
      <c r="K40" s="95"/>
      <c r="L40" s="82">
        <f t="shared" si="3"/>
        <v>0.49000000953674316</v>
      </c>
      <c r="M40" s="82">
        <f t="shared" si="4"/>
        <v>0.10290000200271605</v>
      </c>
      <c r="N40" s="84"/>
    </row>
    <row r="41" spans="1:14" ht="15.75">
      <c r="A41" s="85">
        <f t="shared" si="5"/>
        <v>28</v>
      </c>
      <c r="B41" s="85">
        <v>2048</v>
      </c>
      <c r="C41" s="82">
        <v>0</v>
      </c>
      <c r="D41" s="82">
        <v>121247776.33000064</v>
      </c>
      <c r="E41" s="82">
        <f t="shared" si="1"/>
        <v>-121247776.33000064</v>
      </c>
      <c r="F41" s="95"/>
      <c r="G41" s="82">
        <v>0</v>
      </c>
      <c r="H41" s="82">
        <v>121247776.82000065</v>
      </c>
      <c r="I41" s="82">
        <v>0</v>
      </c>
      <c r="J41" s="82">
        <f t="shared" si="2"/>
        <v>-121247776.82000065</v>
      </c>
      <c r="K41" s="95"/>
      <c r="L41" s="82">
        <f t="shared" si="3"/>
        <v>0.49000000953674316</v>
      </c>
      <c r="M41" s="82">
        <f t="shared" si="4"/>
        <v>0.10290000200271605</v>
      </c>
      <c r="N41" s="84"/>
    </row>
    <row r="42" spans="1:14" ht="15.75">
      <c r="A42" s="85">
        <f t="shared" si="5"/>
        <v>29</v>
      </c>
      <c r="B42" s="85">
        <v>2049</v>
      </c>
      <c r="C42" s="82">
        <v>0</v>
      </c>
      <c r="D42" s="82">
        <v>89824330.030000687</v>
      </c>
      <c r="E42" s="82">
        <f t="shared" si="1"/>
        <v>-89824330.030000687</v>
      </c>
      <c r="F42" s="95"/>
      <c r="G42" s="82">
        <v>0</v>
      </c>
      <c r="H42" s="82">
        <v>89824330.520000696</v>
      </c>
      <c r="I42" s="82">
        <v>0</v>
      </c>
      <c r="J42" s="82">
        <f t="shared" si="2"/>
        <v>-89824330.520000696</v>
      </c>
      <c r="K42" s="95"/>
      <c r="L42" s="82">
        <f t="shared" si="3"/>
        <v>0.49000000953674316</v>
      </c>
      <c r="M42" s="82">
        <f t="shared" si="4"/>
        <v>0.10290000200271605</v>
      </c>
      <c r="N42" s="84"/>
    </row>
    <row r="43" spans="1:14" ht="15.75">
      <c r="A43" s="85">
        <f t="shared" si="5"/>
        <v>30</v>
      </c>
      <c r="B43" s="85">
        <v>2050</v>
      </c>
      <c r="C43" s="82">
        <v>0</v>
      </c>
      <c r="D43" s="82">
        <v>58400883.730000734</v>
      </c>
      <c r="E43" s="82">
        <f t="shared" si="1"/>
        <v>-58400883.730000734</v>
      </c>
      <c r="F43" s="95"/>
      <c r="G43" s="82">
        <v>0</v>
      </c>
      <c r="H43" s="82">
        <v>58400884.220000744</v>
      </c>
      <c r="I43" s="82">
        <v>0</v>
      </c>
      <c r="J43" s="82">
        <f t="shared" si="2"/>
        <v>-58400884.220000744</v>
      </c>
      <c r="K43" s="95"/>
      <c r="L43" s="82">
        <f t="shared" si="3"/>
        <v>0.49000000953674316</v>
      </c>
      <c r="M43" s="82">
        <f t="shared" si="4"/>
        <v>0.10290000200271605</v>
      </c>
      <c r="N43" s="84"/>
    </row>
    <row r="44" spans="1:14" ht="15.75">
      <c r="A44" s="85">
        <f t="shared" si="5"/>
        <v>31</v>
      </c>
      <c r="B44" s="85">
        <v>2051</v>
      </c>
      <c r="C44" s="82">
        <v>0</v>
      </c>
      <c r="D44" s="82">
        <v>26977437.430000782</v>
      </c>
      <c r="E44" s="82">
        <f t="shared" si="1"/>
        <v>-26977437.430000782</v>
      </c>
      <c r="F44" s="95"/>
      <c r="G44" s="82">
        <v>0</v>
      </c>
      <c r="H44" s="82">
        <v>26977437.920000792</v>
      </c>
      <c r="I44" s="82">
        <v>0</v>
      </c>
      <c r="J44" s="82">
        <f t="shared" si="2"/>
        <v>-26977437.920000792</v>
      </c>
      <c r="K44" s="95"/>
      <c r="L44" s="82">
        <f t="shared" si="3"/>
        <v>0.49000000953674316</v>
      </c>
      <c r="M44" s="82">
        <f t="shared" si="4"/>
        <v>0.10290000200271605</v>
      </c>
      <c r="N44" s="84"/>
    </row>
    <row r="45" spans="1:14" ht="15.75">
      <c r="A45" s="85">
        <f t="shared" si="5"/>
        <v>32</v>
      </c>
      <c r="B45" s="85">
        <v>2052</v>
      </c>
      <c r="C45" s="82">
        <v>0</v>
      </c>
      <c r="D45" s="82">
        <v>0</v>
      </c>
      <c r="E45" s="82">
        <f t="shared" si="1"/>
        <v>0</v>
      </c>
      <c r="F45" s="95"/>
      <c r="G45" s="82">
        <v>0</v>
      </c>
      <c r="H45" s="82">
        <v>0</v>
      </c>
      <c r="I45" s="82">
        <v>0</v>
      </c>
      <c r="J45" s="82">
        <f t="shared" si="2"/>
        <v>0</v>
      </c>
      <c r="K45" s="95"/>
      <c r="L45" s="82">
        <f t="shared" si="3"/>
        <v>0</v>
      </c>
      <c r="M45" s="82">
        <f t="shared" si="4"/>
        <v>0</v>
      </c>
      <c r="N45" s="84"/>
    </row>
    <row r="46" spans="1:14" ht="15.75">
      <c r="A46" s="85">
        <f t="shared" si="5"/>
        <v>33</v>
      </c>
      <c r="B46" s="85">
        <v>2053</v>
      </c>
      <c r="C46" s="82">
        <v>0</v>
      </c>
      <c r="D46" s="82">
        <v>0</v>
      </c>
      <c r="E46" s="82">
        <f t="shared" si="1"/>
        <v>0</v>
      </c>
      <c r="F46" s="95"/>
      <c r="G46" s="82">
        <v>0</v>
      </c>
      <c r="H46" s="82">
        <v>0</v>
      </c>
      <c r="I46" s="82">
        <v>0</v>
      </c>
      <c r="J46" s="82">
        <f t="shared" si="2"/>
        <v>0</v>
      </c>
      <c r="K46" s="95"/>
      <c r="L46" s="82">
        <f t="shared" si="3"/>
        <v>0</v>
      </c>
      <c r="M46" s="82">
        <f t="shared" si="4"/>
        <v>0</v>
      </c>
      <c r="N46" s="84"/>
    </row>
    <row r="47" spans="1:14" ht="15.75">
      <c r="A47" s="85">
        <f t="shared" si="5"/>
        <v>34</v>
      </c>
      <c r="B47" s="85">
        <v>2054</v>
      </c>
      <c r="C47" s="82">
        <v>0</v>
      </c>
      <c r="D47" s="82">
        <v>0</v>
      </c>
      <c r="E47" s="82">
        <f t="shared" si="1"/>
        <v>0</v>
      </c>
      <c r="F47" s="95"/>
      <c r="G47" s="82">
        <v>0</v>
      </c>
      <c r="H47" s="82">
        <v>0</v>
      </c>
      <c r="I47" s="82">
        <v>0</v>
      </c>
      <c r="J47" s="82">
        <f t="shared" si="2"/>
        <v>0</v>
      </c>
      <c r="K47" s="95"/>
      <c r="L47" s="82">
        <f t="shared" si="3"/>
        <v>0</v>
      </c>
      <c r="M47" s="82">
        <f t="shared" si="4"/>
        <v>0</v>
      </c>
      <c r="N47" s="84"/>
    </row>
    <row r="48" spans="1:14" ht="15.75">
      <c r="A48" s="85">
        <f t="shared" si="5"/>
        <v>35</v>
      </c>
      <c r="B48" s="85">
        <v>2055</v>
      </c>
      <c r="C48" s="82">
        <v>0</v>
      </c>
      <c r="D48" s="82">
        <v>0</v>
      </c>
      <c r="E48" s="82">
        <f t="shared" si="1"/>
        <v>0</v>
      </c>
      <c r="F48" s="95"/>
      <c r="G48" s="82">
        <v>0</v>
      </c>
      <c r="H48" s="82">
        <v>0</v>
      </c>
      <c r="I48" s="82">
        <v>0</v>
      </c>
      <c r="J48" s="82">
        <f t="shared" si="2"/>
        <v>0</v>
      </c>
      <c r="K48" s="95"/>
      <c r="L48" s="82">
        <f t="shared" si="3"/>
        <v>0</v>
      </c>
      <c r="M48" s="82">
        <f t="shared" si="4"/>
        <v>0</v>
      </c>
      <c r="N48" s="84"/>
    </row>
    <row r="49" spans="1:14" ht="15.75">
      <c r="A49" s="85">
        <f t="shared" si="5"/>
        <v>36</v>
      </c>
      <c r="B49" s="85">
        <v>2056</v>
      </c>
      <c r="C49" s="82">
        <v>0</v>
      </c>
      <c r="D49" s="82">
        <v>0</v>
      </c>
      <c r="E49" s="82">
        <f t="shared" si="1"/>
        <v>0</v>
      </c>
      <c r="F49" s="95"/>
      <c r="G49" s="82">
        <v>0</v>
      </c>
      <c r="H49" s="82">
        <v>0</v>
      </c>
      <c r="I49" s="82">
        <v>0</v>
      </c>
      <c r="J49" s="82">
        <f t="shared" si="2"/>
        <v>0</v>
      </c>
      <c r="K49" s="95"/>
      <c r="L49" s="82">
        <f t="shared" si="3"/>
        <v>0</v>
      </c>
      <c r="M49" s="82">
        <f t="shared" si="4"/>
        <v>0</v>
      </c>
      <c r="N49" s="84"/>
    </row>
    <row r="50" spans="1:14" ht="15.75">
      <c r="A50" s="85">
        <f t="shared" si="5"/>
        <v>37</v>
      </c>
      <c r="B50" s="85">
        <v>2057</v>
      </c>
      <c r="C50" s="82">
        <v>0</v>
      </c>
      <c r="D50" s="82">
        <v>0</v>
      </c>
      <c r="E50" s="82">
        <f t="shared" si="1"/>
        <v>0</v>
      </c>
      <c r="F50" s="95"/>
      <c r="G50" s="82">
        <v>0</v>
      </c>
      <c r="H50" s="82">
        <v>0</v>
      </c>
      <c r="I50" s="82">
        <v>0</v>
      </c>
      <c r="J50" s="82">
        <f t="shared" si="2"/>
        <v>0</v>
      </c>
      <c r="K50" s="95"/>
      <c r="L50" s="82">
        <f t="shared" si="3"/>
        <v>0</v>
      </c>
      <c r="M50" s="82">
        <f t="shared" si="4"/>
        <v>0</v>
      </c>
      <c r="N50" s="84"/>
    </row>
    <row r="51" spans="1:14" ht="15.75">
      <c r="A51" s="85">
        <f t="shared" si="5"/>
        <v>38</v>
      </c>
      <c r="B51" s="85">
        <v>2058</v>
      </c>
      <c r="C51" s="82">
        <v>0</v>
      </c>
      <c r="D51" s="82">
        <v>0</v>
      </c>
      <c r="E51" s="82">
        <f t="shared" si="1"/>
        <v>0</v>
      </c>
      <c r="F51" s="95"/>
      <c r="G51" s="82">
        <v>0</v>
      </c>
      <c r="H51" s="82">
        <v>0</v>
      </c>
      <c r="I51" s="82">
        <v>0</v>
      </c>
      <c r="J51" s="82">
        <f t="shared" si="2"/>
        <v>0</v>
      </c>
      <c r="K51" s="95"/>
      <c r="L51" s="82">
        <f t="shared" si="3"/>
        <v>0</v>
      </c>
      <c r="M51" s="82">
        <f t="shared" si="4"/>
        <v>0</v>
      </c>
      <c r="N51" s="84"/>
    </row>
    <row r="52" spans="1:14" ht="15.75">
      <c r="A52" s="85">
        <f t="shared" si="5"/>
        <v>39</v>
      </c>
      <c r="B52" s="85">
        <v>2059</v>
      </c>
      <c r="C52" s="82">
        <v>0</v>
      </c>
      <c r="D52" s="82">
        <v>0</v>
      </c>
      <c r="E52" s="82">
        <f t="shared" si="1"/>
        <v>0</v>
      </c>
      <c r="F52" s="95"/>
      <c r="G52" s="82">
        <v>0</v>
      </c>
      <c r="H52" s="82">
        <v>0</v>
      </c>
      <c r="I52" s="82">
        <v>0</v>
      </c>
      <c r="J52" s="82">
        <f t="shared" si="2"/>
        <v>0</v>
      </c>
      <c r="K52" s="95"/>
      <c r="L52" s="82">
        <f t="shared" si="3"/>
        <v>0</v>
      </c>
      <c r="M52" s="82">
        <f t="shared" si="4"/>
        <v>0</v>
      </c>
      <c r="N52" s="84"/>
    </row>
    <row r="53" spans="1:14" ht="15.75">
      <c r="A53" s="85">
        <f t="shared" si="5"/>
        <v>40</v>
      </c>
      <c r="B53" s="85">
        <v>2060</v>
      </c>
      <c r="C53" s="82">
        <v>0</v>
      </c>
      <c r="D53" s="82">
        <v>0</v>
      </c>
      <c r="E53" s="82">
        <f t="shared" si="1"/>
        <v>0</v>
      </c>
      <c r="F53" s="95"/>
      <c r="G53" s="82">
        <v>0</v>
      </c>
      <c r="H53" s="82">
        <v>0</v>
      </c>
      <c r="I53" s="82">
        <v>0</v>
      </c>
      <c r="J53" s="82">
        <f t="shared" si="2"/>
        <v>0</v>
      </c>
      <c r="K53" s="95"/>
      <c r="L53" s="82">
        <f t="shared" si="3"/>
        <v>0</v>
      </c>
      <c r="M53" s="82">
        <f t="shared" si="4"/>
        <v>0</v>
      </c>
      <c r="N53" s="84"/>
    </row>
    <row r="54" spans="1:14" ht="15.75">
      <c r="A54" s="85">
        <f t="shared" si="5"/>
        <v>41</v>
      </c>
      <c r="B54" s="85">
        <v>2061</v>
      </c>
      <c r="C54" s="82">
        <v>0</v>
      </c>
      <c r="D54" s="82">
        <v>0</v>
      </c>
      <c r="E54" s="82">
        <f t="shared" si="1"/>
        <v>0</v>
      </c>
      <c r="F54" s="95"/>
      <c r="G54" s="82">
        <v>0</v>
      </c>
      <c r="H54" s="82">
        <v>0</v>
      </c>
      <c r="I54" s="82">
        <v>0</v>
      </c>
      <c r="J54" s="82">
        <f t="shared" si="2"/>
        <v>0</v>
      </c>
      <c r="K54" s="95"/>
      <c r="L54" s="82">
        <f t="shared" si="3"/>
        <v>0</v>
      </c>
      <c r="M54" s="82">
        <f t="shared" si="4"/>
        <v>0</v>
      </c>
      <c r="N54" s="84"/>
    </row>
    <row r="55" spans="1:14" ht="15.75">
      <c r="A55" s="85"/>
      <c r="B55" s="85"/>
      <c r="C55" s="85"/>
      <c r="D55" s="85"/>
      <c r="E55" s="85"/>
      <c r="F55" s="85"/>
      <c r="G55" s="84"/>
      <c r="H55" s="85"/>
      <c r="I55" s="85"/>
      <c r="J55" s="85"/>
      <c r="K55" s="85"/>
      <c r="L55" s="85"/>
      <c r="M55" s="84"/>
      <c r="N55" s="84"/>
    </row>
  </sheetData>
  <mergeCells count="4">
    <mergeCell ref="C9:E10"/>
    <mergeCell ref="G9:J10"/>
    <mergeCell ref="L9:M10"/>
    <mergeCell ref="A7:M7"/>
  </mergeCells>
  <pageMargins left="1.2" right="0.25" top="0.5" bottom="0.25" header="0.3" footer="0.3"/>
  <pageSetup scale="56"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2928-3406-4F3F-A794-C17329BA47C1}">
  <sheetPr>
    <tabColor rgb="FFFFFF00"/>
  </sheetPr>
  <dimension ref="A1"/>
  <sheetViews>
    <sheetView workbookViewId="0">
      <selection activeCell="K34" sqref="K34"/>
    </sheetView>
  </sheetViews>
  <sheetFormatPr defaultRowHeight="1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BB9BA-5B20-466B-90DF-AE7FFFA5AF01}">
  <sheetPr>
    <tabColor rgb="FF00B050"/>
  </sheetPr>
  <dimension ref="A2:F7"/>
  <sheetViews>
    <sheetView workbookViewId="0">
      <selection activeCell="D23" sqref="D23"/>
    </sheetView>
  </sheetViews>
  <sheetFormatPr defaultColWidth="9.140625" defaultRowHeight="15"/>
  <cols>
    <col min="1" max="2" width="9.140625" style="14"/>
    <col min="3" max="6" width="15.7109375" style="14" customWidth="1"/>
    <col min="7" max="16384" width="9.140625" style="14"/>
  </cols>
  <sheetData>
    <row r="2" spans="1:6">
      <c r="A2" s="14" t="s">
        <v>170</v>
      </c>
    </row>
    <row r="3" spans="1:6" s="15" customFormat="1" ht="30">
      <c r="C3" s="15" t="s">
        <v>26</v>
      </c>
      <c r="D3" s="15" t="s">
        <v>94</v>
      </c>
      <c r="E3" s="15" t="s">
        <v>95</v>
      </c>
      <c r="F3" s="15" t="s">
        <v>96</v>
      </c>
    </row>
    <row r="5" spans="1:6">
      <c r="A5" s="14" t="s">
        <v>171</v>
      </c>
      <c r="C5" s="14">
        <f>SUM(D5:F5)</f>
        <v>-24269823.945828374</v>
      </c>
      <c r="D5" s="14">
        <f>+'Pg1 Electric Dist HH'!D48</f>
        <v>-8910003.0316106863</v>
      </c>
      <c r="E5" s="14">
        <f>+'Pg2 Gas HH'!D48</f>
        <v>-12968907.290653581</v>
      </c>
      <c r="F5" s="14">
        <f>+'Trans HH'!D52</f>
        <v>-2390913.6235641064</v>
      </c>
    </row>
    <row r="6" spans="1:6">
      <c r="A6" s="14" t="s">
        <v>172</v>
      </c>
      <c r="C6" s="14">
        <f t="shared" ref="C6:C7" si="0">SUM(D6:F6)</f>
        <v>-2227602.596146639</v>
      </c>
      <c r="D6" s="14">
        <f>+'Pg1 Electric Dist HH'!F48</f>
        <v>0</v>
      </c>
      <c r="E6" s="14">
        <f>+'Pg2 Gas HH'!F48</f>
        <v>0</v>
      </c>
      <c r="F6" s="14">
        <f>+'Trans HH'!F52</f>
        <v>-2227602.596146639</v>
      </c>
    </row>
    <row r="7" spans="1:6">
      <c r="A7" s="14" t="s">
        <v>173</v>
      </c>
      <c r="C7" s="14">
        <f t="shared" si="0"/>
        <v>-2057800.1351928937</v>
      </c>
      <c r="D7" s="14">
        <f>+'Pg1 Electric Dist HH'!H48</f>
        <v>0</v>
      </c>
      <c r="E7" s="14">
        <f>+'Pg2 Gas HH'!H48</f>
        <v>0</v>
      </c>
      <c r="F7" s="14">
        <f>+'Trans HH'!H52</f>
        <v>-2057800.1351928937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Searchable xmlns="06a704af-1093-41df-910a-e362277c20fd">false</Searchable>
    <_ip_UnifiedCompliancePolicyUIAction xmlns="http://schemas.microsoft.com/sharepoint/v3" xsi:nil="true"/>
    <TaxCatchAll xmlns="06a704af-1093-41df-910a-e362277c20fd" xsi:nil="true"/>
    <_ip_UnifiedCompliancePolicyProperties xmlns="http://schemas.microsoft.com/sharepoint/v3" xsi:nil="true"/>
    <e81e820a66454e4dae05b8cd72e410dc xmlns="06a704af-1093-41df-910a-e362277c20fd">
      <Terms xmlns="http://schemas.microsoft.com/office/infopath/2007/PartnerControls"/>
    </e81e820a66454e4dae05b8cd72e410dc>
    <lcf76f155ced4ddcb4097134ff3c332f xmlns="12207773-f8de-4d1c-9b23-15a1acc5427a">
      <Terms xmlns="http://schemas.microsoft.com/office/infopath/2007/PartnerControls"/>
    </lcf76f155ced4ddcb4097134ff3c332f>
  </documentManagement>
</p:properties>
</file>

<file path=customXml/item2.xml><?xml version="1.0" encoding="utf-8"?>
<properties xmlns="http://www.imanage.com/work/xmlschema">
  <documentid>WORKSITE!70163849.1</documentid>
  <senderid>SUHSM</senderid>
  <senderemail>SSUH@HINCKLEYALLEN.COM</senderemail>
  <lastmodified>2025-11-24T12:19:22.0000000-05:00</lastmodified>
  <database>WORKSITE</database>
</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06D7463B7963A458DEBC890CC57F453" ma:contentTypeVersion="15" ma:contentTypeDescription="Create a new document." ma:contentTypeScope="" ma:versionID="18475ce4ff24437ab50aa5a3255664c3">
  <xsd:schema xmlns:xsd="http://www.w3.org/2001/XMLSchema" xmlns:xs="http://www.w3.org/2001/XMLSchema" xmlns:p="http://schemas.microsoft.com/office/2006/metadata/properties" xmlns:ns1="http://schemas.microsoft.com/sharepoint/v3" xmlns:ns2="06a704af-1093-41df-910a-e362277c20fd" xmlns:ns3="12207773-f8de-4d1c-9b23-15a1acc5427a" targetNamespace="http://schemas.microsoft.com/office/2006/metadata/properties" ma:root="true" ma:fieldsID="64c896677f50ae8a8cba4b9486aa64ab" ns1:_="" ns2:_="" ns3:_="">
    <xsd:import namespace="http://schemas.microsoft.com/sharepoint/v3"/>
    <xsd:import namespace="06a704af-1093-41df-910a-e362277c20fd"/>
    <xsd:import namespace="12207773-f8de-4d1c-9b23-15a1acc5427a"/>
    <xsd:element name="properties">
      <xsd:complexType>
        <xsd:sequence>
          <xsd:element name="documentManagement">
            <xsd:complexType>
              <xsd:all>
                <xsd:element ref="ns2:Searchable" minOccurs="0"/>
                <xsd:element ref="ns2:e81e820a66454e4dae05b8cd72e410dc" minOccurs="0"/>
                <xsd:element ref="ns2:TaxCatchAll" minOccurs="0"/>
                <xsd:element ref="ns2:TaxCatchAllLabel"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3:MediaServiceDateTaken" minOccurs="0"/>
                <xsd:element ref="ns3:MediaServiceOCR" minOccurs="0"/>
                <xsd:element ref="ns3:MediaServiceGenerationTime" minOccurs="0"/>
                <xsd:element ref="ns3: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6a704af-1093-41df-910a-e362277c20fd" elementFormDefault="qualified">
    <xsd:import namespace="http://schemas.microsoft.com/office/2006/documentManagement/types"/>
    <xsd:import namespace="http://schemas.microsoft.com/office/infopath/2007/PartnerControls"/>
    <xsd:element name="Searchable" ma:index="8" nillable="true" ma:displayName="Searchable" ma:default="0" ma:internalName="Searchable">
      <xsd:simpleType>
        <xsd:restriction base="dms:Boolean"/>
      </xsd:simpleType>
    </xsd:element>
    <xsd:element name="e81e820a66454e4dae05b8cd72e410dc" ma:index="9" nillable="true" ma:taxonomy="true" ma:internalName="e81e820a66454e4dae05b8cd72e410dc" ma:taxonomyFieldName="SearchContentClass" ma:displayName="SearchContentClass" ma:default="" ma:fieldId="{e81e820a-6645-4e4d-ae05-b8cd72e410dc}" ma:sspId="5fb71415-aff0-46ac-ad8a-1a0b343c080f" ma:termSetId="d06009ad-cab7-4623-a608-cc47ab75a005"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98c6b672-c429-4d84-96a3-c505823677f8}" ma:internalName="TaxCatchAll" ma:showField="CatchAllData" ma:web="a467a49b-b6f7-4aa4-93f9-c5594d8ee3d4">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98c6b672-c429-4d84-96a3-c505823677f8}" ma:internalName="TaxCatchAllLabel" ma:readOnly="true" ma:showField="CatchAllDataLabel" ma:web="a467a49b-b6f7-4aa4-93f9-c5594d8ee3d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2207773-f8de-4d1c-9b23-15a1acc5427a"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5fb71415-aff0-46ac-ad8a-1a0b343c080f"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5fb71415-aff0-46ac-ad8a-1a0b343c080f" ContentTypeId="0x0101" PreviousValue="false"/>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F3025BF-4AD5-4F12-B05C-72C9091C9CF7}"/>
</file>

<file path=customXml/itemProps2.xml><?xml version="1.0" encoding="utf-8"?>
<ds:datastoreItem xmlns:ds="http://schemas.openxmlformats.org/officeDocument/2006/customXml" ds:itemID="{87469962-BCC7-45A5-B045-C77D4529422A}"/>
</file>

<file path=customXml/itemProps3.xml><?xml version="1.0" encoding="utf-8"?>
<ds:datastoreItem xmlns:ds="http://schemas.openxmlformats.org/officeDocument/2006/customXml" ds:itemID="{3E2006B7-C14C-4264-8D21-4FD205D90B51}"/>
</file>

<file path=customXml/itemProps4.xml><?xml version="1.0" encoding="utf-8"?>
<ds:datastoreItem xmlns:ds="http://schemas.openxmlformats.org/officeDocument/2006/customXml" ds:itemID="{B8999019-7137-4484-A760-2FBF819005EF}"/>
</file>

<file path=customXml/itemProps5.xml><?xml version="1.0" encoding="utf-8"?>
<ds:datastoreItem xmlns:ds="http://schemas.openxmlformats.org/officeDocument/2006/customXml" ds:itemID="{6696A3DA-E800-43A2-854B-DFF2BD8369A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Hawk, Natalie</dc:creator>
  <cp:keywords/>
  <dc:description/>
  <cp:lastModifiedBy>Breslin, Caroline  M.</cp:lastModifiedBy>
  <cp:revision/>
  <dcterms:created xsi:type="dcterms:W3CDTF">2025-11-11T13:42:53Z</dcterms:created>
  <dcterms:modified xsi:type="dcterms:W3CDTF">2026-08-05T14:12:48Z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b28095e7-21cd-4f1b-a182-85eb226f41ae_Enabled">
    <vt:lpwstr>true</vt:lpwstr>
  </property>
  <property fmtid="{D5CDD505-2E9C-101B-9397-08002B2CF9AE}" pid="5" name="MSIP_Label_b28095e7-21cd-4f1b-a182-85eb226f41ae_SetDate">
    <vt:lpwstr>2025-11-12T00:19:38Z</vt:lpwstr>
  </property>
  <property fmtid="{D5CDD505-2E9C-101B-9397-08002B2CF9AE}" pid="6" name="MSIP_Label_b28095e7-21cd-4f1b-a182-85eb226f41ae_Method">
    <vt:lpwstr>Privileged</vt:lpwstr>
  </property>
  <property fmtid="{D5CDD505-2E9C-101B-9397-08002B2CF9AE}" pid="7" name="MSIP_Label_b28095e7-21cd-4f1b-a182-85eb226f41ae_Name">
    <vt:lpwstr>b28095e7-21cd-4f1b-a182-85eb226f41ae</vt:lpwstr>
  </property>
  <property fmtid="{D5CDD505-2E9C-101B-9397-08002B2CF9AE}" pid="8" name="MSIP_Label_b28095e7-21cd-4f1b-a182-85eb226f41ae_SiteId">
    <vt:lpwstr>25b79aa0-07c6-4d65-9c80-df92aacdc157</vt:lpwstr>
  </property>
  <property fmtid="{D5CDD505-2E9C-101B-9397-08002B2CF9AE}" pid="9" name="MSIP_Label_b28095e7-21cd-4f1b-a182-85eb226f41ae_ActionId">
    <vt:lpwstr>111ed8ca-72fc-4209-b58f-5d1974477883</vt:lpwstr>
  </property>
  <property fmtid="{D5CDD505-2E9C-101B-9397-08002B2CF9AE}" pid="10" name="MSIP_Label_b28095e7-21cd-4f1b-a182-85eb226f41ae_ContentBits">
    <vt:lpwstr>2</vt:lpwstr>
  </property>
  <property fmtid="{D5CDD505-2E9C-101B-9397-08002B2CF9AE}" pid="11" name="MSIP_Label_b28095e7-21cd-4f1b-a182-85eb226f41ae_Tag">
    <vt:lpwstr>10, 0, 1, 1</vt:lpwstr>
  </property>
  <property fmtid="{D5CDD505-2E9C-101B-9397-08002B2CF9AE}" pid="12" name="ContentTypeId">
    <vt:lpwstr>0x010100506D7463B7963A458DEBC890CC57F453</vt:lpwstr>
  </property>
  <property fmtid="{D5CDD505-2E9C-101B-9397-08002B2CF9AE}" pid="13" name="SearchContentClass">
    <vt:lpwstr/>
  </property>
  <property fmtid="{D5CDD505-2E9C-101B-9397-08002B2CF9AE}" pid="14" name="MediaServiceImageTags">
    <vt:lpwstr/>
  </property>
</Properties>
</file>